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s-server4\информация\Аналитические и информационные материалы\Аналитические записки\2021\АНАЛИТИКА К ЗАКОНОПРОЕКТАМ\30 сессия\Изменения в бюджет 2021\аналитическая записка\"/>
    </mc:Choice>
  </mc:AlternateContent>
  <bookViews>
    <workbookView xWindow="0" yWindow="0" windowWidth="28800" windowHeight="12435" activeTab="1"/>
  </bookViews>
  <sheets>
    <sheet name="Лист1" sheetId="2" r:id="rId1"/>
    <sheet name="Лист1 (2)" sheetId="3" r:id="rId2"/>
    <sheet name="Лист2" sheetId="4" r:id="rId3"/>
  </sheets>
  <definedNames>
    <definedName name="_xlnm._FilterDatabase" localSheetId="1" hidden="1">'Лист1 (2)'!$A$4:$J$222</definedName>
    <definedName name="OLE_LINK1" localSheetId="1">'Лист1 (2)'!$C$65</definedName>
    <definedName name="_xlnm.Print_Titles" localSheetId="0">Лист1!$5:$5</definedName>
    <definedName name="_xlnm.Print_Titles" localSheetId="1">'Лист1 (2)'!$4:$5</definedName>
    <definedName name="_xlnm.Print_Area" localSheetId="0">Лист1!$A$1:$I$222</definedName>
    <definedName name="_xlnm.Print_Area" localSheetId="1">'Лист1 (2)'!$A$1:$F$222</definedName>
  </definedNames>
  <calcPr calcId="152511"/>
</workbook>
</file>

<file path=xl/calcChain.xml><?xml version="1.0" encoding="utf-8"?>
<calcChain xmlns="http://schemas.openxmlformats.org/spreadsheetml/2006/main">
  <c r="D6" i="3" l="1"/>
  <c r="F6" i="3"/>
  <c r="E222" i="3" l="1"/>
  <c r="F222" i="3" s="1"/>
  <c r="E221" i="3"/>
  <c r="F221" i="3" s="1"/>
  <c r="E220" i="3"/>
  <c r="F220" i="3" s="1"/>
  <c r="E219" i="3"/>
  <c r="F219" i="3" s="1"/>
  <c r="E218" i="3"/>
  <c r="F218" i="3" s="1"/>
  <c r="E217" i="3"/>
  <c r="F217" i="3" s="1"/>
  <c r="E216" i="3"/>
  <c r="F216" i="3" s="1"/>
  <c r="E167" i="3"/>
  <c r="F167" i="3" s="1"/>
  <c r="E168" i="3"/>
  <c r="F168" i="3" s="1"/>
  <c r="E169" i="3"/>
  <c r="F169" i="3" s="1"/>
  <c r="E170" i="3"/>
  <c r="F170" i="3" s="1"/>
  <c r="E171" i="3"/>
  <c r="F171" i="3" s="1"/>
  <c r="E172" i="3"/>
  <c r="F172" i="3" s="1"/>
  <c r="E173" i="3"/>
  <c r="F173" i="3" s="1"/>
  <c r="E174" i="3"/>
  <c r="F174" i="3" s="1"/>
  <c r="E175" i="3"/>
  <c r="F175" i="3" s="1"/>
  <c r="E176" i="3"/>
  <c r="F176" i="3" s="1"/>
  <c r="E177" i="3"/>
  <c r="F177" i="3" s="1"/>
  <c r="E178" i="3"/>
  <c r="F178" i="3" s="1"/>
  <c r="E179" i="3"/>
  <c r="F179" i="3" s="1"/>
  <c r="E180" i="3"/>
  <c r="F180" i="3" s="1"/>
  <c r="E181" i="3"/>
  <c r="F181" i="3" s="1"/>
  <c r="E182" i="3"/>
  <c r="F182" i="3" s="1"/>
  <c r="E183" i="3"/>
  <c r="F183" i="3" s="1"/>
  <c r="E184" i="3"/>
  <c r="F184" i="3" s="1"/>
  <c r="E185" i="3"/>
  <c r="F185" i="3" s="1"/>
  <c r="E186" i="3"/>
  <c r="F186" i="3" s="1"/>
  <c r="E187" i="3"/>
  <c r="F187" i="3" s="1"/>
  <c r="E188" i="3"/>
  <c r="F188" i="3" s="1"/>
  <c r="E189" i="3"/>
  <c r="F189" i="3" s="1"/>
  <c r="E190" i="3"/>
  <c r="F190" i="3" s="1"/>
  <c r="E191" i="3"/>
  <c r="F191" i="3" s="1"/>
  <c r="E192" i="3"/>
  <c r="F192" i="3" s="1"/>
  <c r="E193" i="3"/>
  <c r="F193" i="3" s="1"/>
  <c r="E194" i="3"/>
  <c r="F194" i="3" s="1"/>
  <c r="E195" i="3"/>
  <c r="F195" i="3" s="1"/>
  <c r="E196" i="3"/>
  <c r="F196" i="3" s="1"/>
  <c r="E197" i="3"/>
  <c r="F197" i="3" s="1"/>
  <c r="E198" i="3"/>
  <c r="F198" i="3" s="1"/>
  <c r="E199" i="3"/>
  <c r="F199" i="3" s="1"/>
  <c r="E200" i="3"/>
  <c r="F200" i="3" s="1"/>
  <c r="E201" i="3"/>
  <c r="F201" i="3" s="1"/>
  <c r="E202" i="3"/>
  <c r="F202" i="3" s="1"/>
  <c r="E203" i="3"/>
  <c r="F203" i="3" s="1"/>
  <c r="E204" i="3"/>
  <c r="F204" i="3" s="1"/>
  <c r="E205" i="3"/>
  <c r="F205" i="3" s="1"/>
  <c r="E206" i="3"/>
  <c r="F206" i="3" s="1"/>
  <c r="E207" i="3"/>
  <c r="F207" i="3" s="1"/>
  <c r="E208" i="3"/>
  <c r="F208" i="3" s="1"/>
  <c r="E209" i="3"/>
  <c r="F209" i="3" s="1"/>
  <c r="E210" i="3"/>
  <c r="F210" i="3" s="1"/>
  <c r="E211" i="3"/>
  <c r="F211" i="3" s="1"/>
  <c r="E212" i="3"/>
  <c r="F212" i="3" s="1"/>
  <c r="E213" i="3"/>
  <c r="F213" i="3" s="1"/>
  <c r="E214" i="3"/>
  <c r="F214" i="3" s="1"/>
  <c r="E215" i="3"/>
  <c r="F215" i="3" s="1"/>
  <c r="E166" i="3"/>
  <c r="F166" i="3" s="1"/>
  <c r="E165" i="3"/>
  <c r="F165" i="3" s="1"/>
  <c r="E151" i="3"/>
  <c r="F151" i="3" s="1"/>
  <c r="E152" i="3"/>
  <c r="F152" i="3" s="1"/>
  <c r="E153" i="3"/>
  <c r="F153" i="3" s="1"/>
  <c r="E154" i="3"/>
  <c r="F154" i="3" s="1"/>
  <c r="E155" i="3"/>
  <c r="F155" i="3" s="1"/>
  <c r="E156" i="3"/>
  <c r="F156" i="3" s="1"/>
  <c r="E157" i="3"/>
  <c r="F157" i="3" s="1"/>
  <c r="E158" i="3"/>
  <c r="F158" i="3" s="1"/>
  <c r="E159" i="3"/>
  <c r="F159" i="3" s="1"/>
  <c r="E160" i="3"/>
  <c r="F160" i="3" s="1"/>
  <c r="E161" i="3"/>
  <c r="F161" i="3" s="1"/>
  <c r="E150" i="3"/>
  <c r="F150" i="3" s="1"/>
  <c r="F132" i="3"/>
  <c r="F133" i="3"/>
  <c r="F134" i="3"/>
  <c r="F136" i="3"/>
  <c r="F137" i="3"/>
  <c r="F138" i="3"/>
  <c r="F139" i="3"/>
  <c r="F140" i="3"/>
  <c r="F141" i="3"/>
  <c r="F143" i="3"/>
  <c r="F30" i="3"/>
  <c r="F46" i="3"/>
  <c r="D81" i="3"/>
  <c r="D41" i="3"/>
  <c r="E42" i="3"/>
  <c r="E103" i="3"/>
  <c r="E128" i="3"/>
  <c r="D142" i="3"/>
  <c r="D135" i="3"/>
  <c r="D144" i="3"/>
  <c r="D145" i="3"/>
  <c r="F97" i="3"/>
  <c r="F98" i="3"/>
  <c r="F99" i="3"/>
  <c r="F100" i="3"/>
  <c r="F101" i="3"/>
  <c r="F89" i="3"/>
  <c r="F90" i="3"/>
  <c r="F91" i="3"/>
  <c r="F92" i="3"/>
  <c r="F93" i="3"/>
  <c r="F94" i="3"/>
  <c r="F95" i="3"/>
  <c r="F96" i="3"/>
  <c r="F66" i="3"/>
  <c r="F67" i="3"/>
  <c r="F68" i="3"/>
  <c r="F69" i="3"/>
  <c r="F70" i="3"/>
  <c r="F71" i="3"/>
  <c r="F72" i="3"/>
  <c r="F73" i="3"/>
  <c r="F64" i="3"/>
  <c r="F62" i="3"/>
  <c r="F56" i="3"/>
  <c r="F40" i="3"/>
  <c r="F41" i="3"/>
  <c r="F43" i="3"/>
  <c r="F44" i="3"/>
  <c r="F22" i="3"/>
  <c r="F23" i="3"/>
  <c r="F24" i="3"/>
  <c r="F25" i="3"/>
  <c r="F26" i="3"/>
  <c r="F27" i="3"/>
  <c r="F28" i="3"/>
  <c r="F29" i="3"/>
  <c r="F31" i="3"/>
  <c r="F39" i="3"/>
  <c r="E102" i="3"/>
  <c r="F102" i="3" s="1"/>
  <c r="C42" i="3"/>
  <c r="F42" i="3" s="1"/>
  <c r="F21" i="3"/>
  <c r="E45" i="3" l="1"/>
  <c r="D146" i="3"/>
  <c r="D149" i="3"/>
  <c r="C148" i="3"/>
  <c r="C147" i="3" l="1"/>
  <c r="E148" i="3"/>
  <c r="E147" i="3" s="1"/>
  <c r="D147" i="3" s="1"/>
  <c r="D80" i="3"/>
  <c r="D7" i="3"/>
  <c r="D8" i="3"/>
  <c r="D128" i="3" l="1"/>
  <c r="C128" i="3"/>
  <c r="C103" i="3"/>
  <c r="C45" i="3"/>
  <c r="F45" i="3" s="1"/>
  <c r="F8" i="2" l="1"/>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8" i="2"/>
  <c r="F140" i="2"/>
  <c r="F141" i="2"/>
  <c r="F142" i="2"/>
  <c r="F144"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7" i="2"/>
  <c r="F7" i="3"/>
  <c r="F8" i="3"/>
  <c r="F9" i="3"/>
  <c r="F10" i="3"/>
  <c r="F11" i="3"/>
  <c r="F12" i="3"/>
  <c r="F13" i="3"/>
  <c r="F14" i="3"/>
  <c r="F15" i="3"/>
  <c r="F16" i="3"/>
  <c r="F17" i="3"/>
  <c r="F18" i="3"/>
  <c r="F19" i="3"/>
  <c r="F20" i="3"/>
  <c r="F32" i="3"/>
  <c r="F33" i="3"/>
  <c r="F34" i="3"/>
  <c r="F35" i="3"/>
  <c r="F36" i="3"/>
  <c r="F37" i="3"/>
  <c r="F38" i="3"/>
  <c r="F74" i="3"/>
  <c r="F75" i="3"/>
  <c r="F76" i="3"/>
  <c r="F77" i="3"/>
  <c r="F78" i="3"/>
  <c r="F79" i="3"/>
  <c r="F82" i="3"/>
  <c r="F83" i="3"/>
  <c r="F84" i="3"/>
  <c r="F85" i="3"/>
  <c r="F86" i="3"/>
  <c r="F87" i="3"/>
  <c r="F88" i="3"/>
  <c r="F53" i="3"/>
  <c r="F104" i="3"/>
  <c r="F105" i="3"/>
  <c r="F106" i="3"/>
  <c r="F107" i="3"/>
  <c r="F108" i="3"/>
  <c r="F109" i="3"/>
  <c r="F111" i="3"/>
  <c r="F112" i="3"/>
  <c r="F113" i="3"/>
  <c r="F114" i="3"/>
  <c r="F115" i="3"/>
  <c r="F116" i="3"/>
  <c r="F117" i="3"/>
  <c r="F118" i="3"/>
  <c r="F119" i="3"/>
  <c r="F120" i="3"/>
  <c r="F121" i="3"/>
  <c r="F122" i="3"/>
  <c r="F123" i="3"/>
  <c r="F124" i="3"/>
  <c r="F125" i="3"/>
  <c r="F126" i="3"/>
  <c r="F127" i="3"/>
  <c r="F129" i="3"/>
  <c r="F130" i="3"/>
  <c r="F131" i="3"/>
  <c r="F148" i="3"/>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3" i="2"/>
  <c r="I44" i="2"/>
  <c r="I45" i="2"/>
  <c r="I48" i="2"/>
  <c r="I50" i="2"/>
  <c r="I51" i="2"/>
  <c r="I52" i="2"/>
  <c r="I53" i="2"/>
  <c r="I54" i="2"/>
  <c r="I55" i="2"/>
  <c r="I56" i="2"/>
  <c r="I57" i="2"/>
  <c r="I58" i="2"/>
  <c r="I59" i="2"/>
  <c r="I60" i="2"/>
  <c r="I63" i="2"/>
  <c r="I64" i="2"/>
  <c r="I67" i="2"/>
  <c r="I68" i="2"/>
  <c r="I77" i="2"/>
  <c r="I82" i="2"/>
  <c r="I83" i="2"/>
  <c r="I84" i="2"/>
  <c r="I85" i="2"/>
  <c r="I86" i="2"/>
  <c r="I87" i="2"/>
  <c r="I91" i="2"/>
  <c r="I92" i="2"/>
  <c r="I93" i="2"/>
  <c r="I94" i="2"/>
  <c r="I95" i="2"/>
  <c r="I96" i="2"/>
  <c r="I97" i="2"/>
  <c r="I98" i="2"/>
  <c r="I99" i="2"/>
  <c r="I101" i="2"/>
  <c r="I106" i="2"/>
  <c r="I107" i="2"/>
  <c r="I108" i="2"/>
  <c r="I109" i="2"/>
  <c r="I110" i="2"/>
  <c r="I111" i="2"/>
  <c r="I112" i="2"/>
  <c r="I113" i="2"/>
  <c r="I114" i="2"/>
  <c r="I115" i="2"/>
  <c r="I116" i="2"/>
  <c r="I117" i="2"/>
  <c r="I118" i="2"/>
  <c r="I119" i="2"/>
  <c r="I120" i="2"/>
  <c r="I121" i="2"/>
  <c r="I122" i="2"/>
  <c r="I123" i="2"/>
  <c r="I124" i="2"/>
  <c r="I125" i="2"/>
  <c r="I126" i="2"/>
  <c r="I128" i="2"/>
  <c r="I129" i="2"/>
  <c r="I130" i="2"/>
  <c r="I131" i="2"/>
  <c r="I132" i="2"/>
  <c r="I134" i="2"/>
  <c r="I135" i="2"/>
  <c r="I136" i="2"/>
  <c r="I138" i="2"/>
  <c r="I140" i="2"/>
  <c r="I144" i="2"/>
  <c r="I146" i="2"/>
  <c r="I147" i="2"/>
  <c r="I148" i="2"/>
  <c r="I149" i="2"/>
  <c r="I150" i="2"/>
  <c r="I151" i="2"/>
  <c r="I152" i="2"/>
  <c r="I153" i="2"/>
  <c r="I154" i="2"/>
  <c r="I155"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3" i="2"/>
  <c r="H44" i="2"/>
  <c r="H45" i="2"/>
  <c r="H46" i="2"/>
  <c r="H48" i="2"/>
  <c r="H50" i="2"/>
  <c r="H51" i="2"/>
  <c r="H52" i="2"/>
  <c r="H53" i="2"/>
  <c r="H54" i="2"/>
  <c r="H55" i="2"/>
  <c r="H56" i="2"/>
  <c r="H57" i="2"/>
  <c r="H58" i="2"/>
  <c r="H59" i="2"/>
  <c r="H60" i="2"/>
  <c r="H63" i="2"/>
  <c r="H64" i="2"/>
  <c r="H67" i="2"/>
  <c r="H68" i="2"/>
  <c r="H73" i="2"/>
  <c r="H77" i="2"/>
  <c r="H82" i="2"/>
  <c r="H83" i="2"/>
  <c r="H84" i="2"/>
  <c r="H85" i="2"/>
  <c r="H86" i="2"/>
  <c r="H87" i="2"/>
  <c r="H91" i="2"/>
  <c r="H92" i="2"/>
  <c r="H93" i="2"/>
  <c r="H94" i="2"/>
  <c r="H95" i="2"/>
  <c r="H96" i="2"/>
  <c r="H97" i="2"/>
  <c r="H98" i="2"/>
  <c r="H99" i="2"/>
  <c r="H101" i="2"/>
  <c r="H106" i="2"/>
  <c r="H107" i="2"/>
  <c r="H108" i="2"/>
  <c r="H109" i="2"/>
  <c r="H110" i="2"/>
  <c r="H111" i="2"/>
  <c r="H112" i="2"/>
  <c r="H113" i="2"/>
  <c r="H114" i="2"/>
  <c r="H115" i="2"/>
  <c r="H116" i="2"/>
  <c r="H117" i="2"/>
  <c r="H118" i="2"/>
  <c r="H119" i="2"/>
  <c r="H120" i="2"/>
  <c r="H121" i="2"/>
  <c r="H122" i="2"/>
  <c r="H123" i="2"/>
  <c r="H124" i="2"/>
  <c r="H125" i="2"/>
  <c r="H126" i="2"/>
  <c r="H128" i="2"/>
  <c r="H129" i="2"/>
  <c r="H130" i="2"/>
  <c r="H131" i="2"/>
  <c r="H132" i="2"/>
  <c r="H134" i="2"/>
  <c r="H135" i="2"/>
  <c r="H136" i="2"/>
  <c r="H137" i="2"/>
  <c r="H138" i="2"/>
  <c r="H139" i="2"/>
  <c r="H140"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7"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149" i="2"/>
  <c r="D148" i="2"/>
  <c r="D130" i="2"/>
  <c r="E130" i="2"/>
  <c r="C130" i="2"/>
  <c r="D144" i="2"/>
  <c r="E106" i="2"/>
  <c r="E46" i="2"/>
  <c r="I46" i="2" s="1"/>
  <c r="D73" i="2"/>
  <c r="D37" i="2"/>
  <c r="D9" i="2"/>
  <c r="D10" i="2"/>
  <c r="D12" i="2"/>
  <c r="D24" i="2"/>
  <c r="D26" i="2"/>
  <c r="D27" i="2"/>
  <c r="D28" i="2"/>
  <c r="D29" i="2"/>
  <c r="D30" i="2"/>
  <c r="D31" i="2"/>
  <c r="D32" i="2"/>
  <c r="D104" i="2"/>
  <c r="D105" i="2"/>
  <c r="D107" i="2"/>
  <c r="D108" i="2"/>
  <c r="D109" i="2"/>
  <c r="D110" i="2"/>
  <c r="D111" i="2"/>
  <c r="D112" i="2"/>
  <c r="D113" i="2"/>
  <c r="D114" i="2"/>
  <c r="D115" i="2"/>
  <c r="D116" i="2"/>
  <c r="D117" i="2"/>
  <c r="D118" i="2"/>
  <c r="D119" i="2"/>
  <c r="D120" i="2"/>
  <c r="D121" i="2"/>
  <c r="D122" i="2"/>
  <c r="D123" i="2"/>
  <c r="D124" i="2"/>
  <c r="D125" i="2"/>
  <c r="D126" i="2"/>
  <c r="D127" i="2"/>
  <c r="D128" i="2"/>
  <c r="D129" i="2"/>
  <c r="F128" i="3" l="1"/>
  <c r="F103" i="3"/>
  <c r="D46" i="2"/>
  <c r="D41" i="2" s="1"/>
  <c r="D146" i="2" s="1"/>
  <c r="G99" i="2"/>
  <c r="C46" i="2" l="1"/>
  <c r="C106" i="2"/>
  <c r="D106" i="2" s="1"/>
  <c r="E42" i="2"/>
  <c r="G42" i="2"/>
  <c r="C42" i="2"/>
  <c r="F146" i="3" l="1"/>
  <c r="I42" i="2"/>
  <c r="H42" i="2"/>
  <c r="C25" i="2"/>
  <c r="D25" i="2" l="1"/>
  <c r="C23" i="2"/>
  <c r="C11" i="2"/>
  <c r="D11" i="2" l="1"/>
  <c r="C15" i="2"/>
  <c r="C13" i="2"/>
  <c r="C8" i="2"/>
  <c r="D8" i="2" l="1"/>
  <c r="C7" i="2"/>
  <c r="D7" i="2" s="1"/>
  <c r="C146" i="2" l="1"/>
  <c r="C147" i="2" s="1"/>
  <c r="F47" i="3"/>
  <c r="F50" i="3"/>
  <c r="F52" i="3"/>
  <c r="F54" i="3"/>
  <c r="F59" i="3"/>
  <c r="F149" i="3"/>
  <c r="F49" i="3"/>
  <c r="F51" i="3"/>
  <c r="F55" i="3"/>
  <c r="F58" i="3"/>
  <c r="F61" i="3"/>
  <c r="F63" i="3"/>
  <c r="F57" i="3"/>
  <c r="F60" i="3"/>
  <c r="F65" i="3"/>
  <c r="D61" i="3"/>
  <c r="D45" i="3" s="1"/>
  <c r="E162" i="3" l="1"/>
  <c r="F162" i="3" s="1"/>
  <c r="E163" i="3"/>
  <c r="F163" i="3" s="1"/>
  <c r="E164" i="3"/>
  <c r="F164" i="3" s="1"/>
</calcChain>
</file>

<file path=xl/sharedStrings.xml><?xml version="1.0" encoding="utf-8"?>
<sst xmlns="http://schemas.openxmlformats.org/spreadsheetml/2006/main" count="525" uniqueCount="295">
  <si>
    <t xml:space="preserve">Наименование </t>
  </si>
  <si>
    <t>НАЛОГОВЫЕ И НЕНАЛОГОВЫЕ ДОХОДЫ</t>
  </si>
  <si>
    <t>НАЛОГИ НА ПРИБЫЛЬ, ДОХОДЫ</t>
  </si>
  <si>
    <t>Налог на доходы физических лиц</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</si>
  <si>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</si>
  <si>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</si>
  <si>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НА СОВОКУПНЫЙ ДОХОД</t>
  </si>
  <si>
    <t>Налог, взимаемый в связи с применением упрощённой системы налогообложения</t>
  </si>
  <si>
    <t>НАЛОГИ НА ИМУЩЕСТВО</t>
  </si>
  <si>
    <t>Налог на имущество организаций</t>
  </si>
  <si>
    <t>Транспортный налог</t>
  </si>
  <si>
    <t>НАЛОГИ, СБОРЫ И РЕГУЛЯРНЫЕ ПЛАТЕЖИ ЗА ПОЛЬЗОВАНИЕ ПРИРОДНЫМИ РЕСУРСАМИ</t>
  </si>
  <si>
    <t>Сбор за пользование объектами животного мира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</si>
  <si>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</si>
  <si>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</si>
  <si>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Плата за негативное воздействие на окружающую среду</t>
  </si>
  <si>
    <t>Плата за использование лесов</t>
  </si>
  <si>
    <t>ДОХОДЫ ОТ ПРОДАЖИ МАТЕРИАЛЬНЫХ И НЕМАТЕРИАЛЬНЫХ АКТИВОВ</t>
  </si>
  <si>
    <t>БЕЗВОЗМЕЗДНЫЕ ПОСТУПЛЕНИЯ</t>
  </si>
  <si>
    <t>Дотации бюджетам субъектов Российской Федерации на выравнивание бюджетной обеспеченности</t>
  </si>
  <si>
    <t>Субвенции бюджетам субъектов Российской Федерации на оплату жилищно-коммунальных услуг отдельным категориям граждан</t>
  </si>
  <si>
    <t>ИТОГО ДОХОДОВ</t>
  </si>
  <si>
    <t>Субвенции бюджетам субъектов Российской Федерации на осуществление первичного воинского учёта на территориях, где отсутствуют военные комиссариаты</t>
  </si>
  <si>
    <t>ГОСУДАРСТВЕННАЯ ПОШЛИНА</t>
  </si>
  <si>
    <t>ШТРАФЫ, САНКЦИИ, ВОЗМЕЩЕНИЕ УЩЕРБА</t>
  </si>
  <si>
    <t xml:space="preserve">Проценты, полученные от предоставления бюджетных кредитов внутри страны за счёт средств бюджетов субъектов Российской Федерации </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</si>
  <si>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</si>
  <si>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Налог на игорный бизнес</t>
  </si>
  <si>
    <t>АДМИНИСТРАТИВНЫЕ ПЛАТЕЖИ И СБОРЫ</t>
  </si>
  <si>
    <t>ДОХОДЫ ОТ ОКАЗАНИЯ ПЛАТНЫХ УСЛУГ (РАБОТ) И КОМПЕНСАЦИИ ЗАТРАТ ГОСУДАРСТВА</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</si>
  <si>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</si>
  <si>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при всех формах устройства детей, лишённых родительского попечения, в семью</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</si>
  <si>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</si>
  <si>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</si>
  <si>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ребёнка военнослужащего, проходящего военную службу по призыву</t>
  </si>
  <si>
    <t>Субвенции бюджетам субъектов Российской Федерации на осуществление отдельных полномочий в области лесных отношений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</si>
  <si>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</si>
  <si>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составляющего казну субъекта Российской Федерации (за исключением земельных участков)</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</si>
  <si>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</si>
  <si>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Платежи при пользовании недрами</t>
  </si>
  <si>
    <t>Налог на прибыль организаций</t>
  </si>
  <si>
    <t>тыс. руб.</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</si>
  <si>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</si>
  <si>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</si>
  <si>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</si>
  <si>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</si>
  <si>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реализацию мероприятий, предусмотренных региональной программой переселения, включённой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</si>
  <si>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отдельных полномочий в области водных отношений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</si>
  <si>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</si>
  <si>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</si>
  <si>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творческой деятельности и техническое оснащение детских и кукольных театров</t>
  </si>
  <si>
    <t xml:space="preserve">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24 ноября 1995 года №181-ФЗ «О социальной защите инвалидов в Российской Федерации» </t>
  </si>
  <si>
    <t>Субсидии бюджетам субъектов Российской Федерации на обеспечение развития и укрепления материально-технической базы домов культуры в населённых пунктах с числом жителей до 50 тысяч человек</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</si>
  <si>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</si>
  <si>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населённых пунктах с численностью населения до 300 тысяч человек</t>
  </si>
  <si>
    <t>Субсидии бюджетам субъектов Российской Федерации на реализацию мероприятий по обеспечению жильём молодых семей</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</si>
  <si>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</si>
  <si>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</si>
  <si>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Доходы от эксплуатации и использования имущества автомобильных дорог, находящихся в собственности субъектов Российской Федерации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</si>
  <si>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</si>
  <si>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</si>
  <si>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</si>
  <si>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</si>
  <si>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ЗАДОЛЖЕННОСТЬ И ПЕРЕРАСЧЕТЫ ПО ОТМЕНЕННЫМ НАЛОГАМ, СБОРАМ И ИНЫМ ОБЯЗАТЕЛЬНЫМ ПЛАТЕЖАМ</t>
  </si>
  <si>
    <t xml:space="preserve">Субсидии бюджетам субъектов Российской Федерации на реализацию мероприятий государственной программы Российской Федерации «Доступная среда» </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</si>
  <si>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</si>
  <si>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</si>
  <si>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</si>
  <si>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</si>
  <si>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</si>
  <si>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</si>
  <si>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создание центров цифрового образования детей</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</si>
  <si>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</si>
  <si>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</si>
  <si>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обустройство и восстановление воинских захоронений, находящихся в государственной собственности</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</si>
  <si>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</si>
  <si>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модернизацию театров юного зрителя и театров кукол</t>
  </si>
  <si>
    <t xml:space="preserve">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 </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</si>
  <si>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</si>
  <si>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</si>
  <si>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Субсидия бюджетам субъектов Российской Федерации на поддержку отрасли культуры</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</si>
  <si>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</si>
  <si>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Субвенции бюджетам субъектов Российской Федерации на улучшение экологического состояния гидрографической сети</t>
  </si>
  <si>
    <t xml:space="preserve">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12 января 1995 года № 5-ФЗ «О ветеранах» </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</si>
  <si>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</si>
  <si>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</si>
  <si>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</si>
  <si>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</si>
  <si>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</si>
  <si>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</si>
  <si>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</si>
  <si>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осуществление ежемесячной выплаты в связи с рождением (усыновлением) первого ребёнка</t>
  </si>
  <si>
    <t>Единая субвенция бюджетам субъектов Российской Федерации и бюджету г.Байконура</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</si>
  <si>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</si>
  <si>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</si>
  <si>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</si>
  <si>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«Повышение производительности труда и поддержка занятости» </t>
  </si>
  <si>
    <t xml:space="preserve">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 </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</si>
  <si>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</si>
  <si>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</si>
  <si>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Субсидии бюджетам субъектов Российской Федерации на создание системы поддержки фермеров и развитие сельской кооперации </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</si>
  <si>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</si>
  <si>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</si>
  <si>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Дотации бюджетам субъектов Российской Федерации на поддержку мер по обеспечению сбалансированности бюджетов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</si>
  <si>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</si>
  <si>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</si>
  <si>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ребёнка или последующих детей до достижения ребёнком возраста трёх лет</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</si>
  <si>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населённые пункты, либо рабочие посёлки, либо посёлки городского типа, либо города с населением до 50 тыс. человек</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</si>
  <si>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</si>
  <si>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</si>
  <si>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</si>
  <si>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</si>
  <si>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 xml:space="preserve">Субсидии бюджетам субъектов Российской Федерации на повышение эффективности службы занятости </t>
  </si>
  <si>
    <t>Субсидии бюджетам субъектов Российской Федерации на организацию профессионального обучения и дополнительного профессионального образования граждан в возрасте 50-ти лет и старше</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</si>
  <si>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включёной в базовую программу обязательного медицинского страхования</t>
  </si>
  <si>
    <t>Субсидии бюджетам субъектов Российской Федерации на переобучение и повышение квалификации женщин в период отпуска по уходу за ребёнком в возрасте до трёх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</si>
  <si>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реализацию мероприятий в сфере реабилитации и абилитации инвалидов</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</si>
  <si>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</si>
  <si>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переобучение, повышение квалификации работников предприятий в целях поддержки занятости и повышения эффективности рынка труда</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</si>
  <si>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</si>
  <si>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</si>
  <si>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муниципальной собственности</t>
  </si>
  <si>
    <t xml:space="preserve">Субсидии бюджетам субъектов Российской Федерации на поддержку мероприятий по развитию заправочной инфраструктуры компримированного природного газа </t>
  </si>
  <si>
    <t xml:space="preserve">Субсидии бюджетам субъектов Российской Федерации на реализацию мероприятий по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 </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</si>
  <si>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</si>
  <si>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</si>
  <si>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Субсидии бюджетам субъектов Российской Федерации на создание мобильных технопарков «Кванториум»</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</si>
  <si>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</si>
  <si>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</si>
  <si>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</si>
  <si>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населённые пункты, либо рабочие посёлки, либо посёлки городского типа, либо города с населением до 50 тысяч человек</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</si>
  <si>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награждённым нагрудным знаком «Почётный донор России»</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</si>
  <si>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населённых пунктов с численностью населения от 100 до 2000 человек</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</si>
  <si>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</si>
  <si>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</si>
  <si>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</si>
  <si>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</si>
  <si>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</si>
  <si>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</si>
  <si>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Резервные фонды</t>
  </si>
  <si>
    <t>Другие общегосударственные вопросы</t>
  </si>
  <si>
    <t>Мобилизационная и вневойсковая подготовка</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</si>
  <si>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</si>
  <si>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</si>
  <si>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</si>
  <si>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</si>
  <si>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Общеэкономические вопросы</t>
  </si>
  <si>
    <t>Топливно-энергетический комплекс</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</si>
  <si>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</si>
  <si>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</si>
  <si>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</si>
  <si>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</si>
  <si>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</si>
  <si>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</si>
  <si>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</si>
  <si>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</si>
  <si>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</si>
  <si>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</si>
  <si>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</si>
  <si>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</si>
  <si>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Охрана объектов растительного и животного мира и среды их обитания</t>
  </si>
  <si>
    <t>Другие вопросы в области охраны окружающей среды</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</si>
  <si>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</si>
  <si>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</si>
  <si>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</si>
  <si>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</si>
  <si>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</si>
  <si>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Молодёжная политика</t>
  </si>
  <si>
    <t>Другие вопросы в области образования</t>
  </si>
  <si>
    <t>Культура</t>
  </si>
  <si>
    <t>Другие вопросы в области культуры, кинематографии</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</si>
  <si>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</si>
  <si>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</si>
  <si>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</si>
  <si>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</si>
  <si>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</si>
  <si>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её компонентов</t>
  </si>
  <si>
    <t>Другие вопросы в области здравоохранения</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</si>
  <si>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</si>
  <si>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</si>
  <si>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</si>
  <si>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</si>
  <si>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</si>
  <si>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t>
  </si>
  <si>
    <t>Массовый спорт</t>
  </si>
  <si>
    <t>Спорт высших достижений</t>
  </si>
  <si>
    <t>Другие вопросы в области физической культуры и спорта</t>
  </si>
  <si>
    <t>Телевидение и радиовещание</t>
  </si>
  <si>
    <t>Периодическая печать и издательства</t>
  </si>
  <si>
    <t>Другие вопросы в области средств массовой информации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</si>
  <si>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</si>
  <si>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</si>
  <si>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</si>
  <si>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ИТОГО РАСХОДОВ</t>
  </si>
  <si>
    <t>Справочно:</t>
  </si>
  <si>
    <t>Анализ изменений закона о бюджете Удмуртской Республики на 2020 год 
(по экономической классификации)</t>
  </si>
  <si>
    <t>Приложение 1 к аналитической записке</t>
  </si>
  <si>
    <t>Годовые бюджетные назначения согласно закону о бюджете от 20.12.2019 г. 
№ 73-РЗ</t>
  </si>
  <si>
    <t>Изменения, внесенные законопроектом от 13.02.2020г.                                № -6зп</t>
  </si>
  <si>
    <t>Годовые бюджетные назначения с учетом изменений, внесенных законопроектом                               № -6зп</t>
  </si>
  <si>
    <t>Фактическое исполнение бюджета за январь-декабрь 2019 года</t>
  </si>
  <si>
    <t>ПРОФИЦИТ / ДЕФИЦИТ</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</si>
  <si>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</si>
  <si>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</si>
  <si>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</si>
  <si>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</si>
  <si>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ОБРАЗОВАНИЕ</t>
  </si>
  <si>
    <t>ЗДРАВООХРАНЕНИЕ</t>
  </si>
  <si>
    <t>СОЦИАЛЬНАЯ ПОЛИТИКА</t>
  </si>
  <si>
    <t>ФИЗИЧЕСКАЯ КУЛЬТУРА И СПОРТ</t>
  </si>
  <si>
    <t>СРЕДСТВА МАССОВОЙ ИНФОРМАЦИИ</t>
  </si>
  <si>
    <t>ОБСУЖИВАНИЕ ГОСУДАРСТВЕННОГО И МУНИЦИПАЛЬНОГО ДОЛГА</t>
  </si>
  <si>
    <t>МЕЖБЮДЖЕТНЫЕ ТРАНСФЕРТЫ общего характера бюджетам субъектов Российской Федерации и муниципальных образований</t>
  </si>
  <si>
    <t>ЖИЛИЩНО-КОММУНАЛЬНОЕ ХОЗЯЙСТВО</t>
  </si>
  <si>
    <t>ОХРАНА ОКРУЖАЮЩЕЙ СРЕДЫ</t>
  </si>
  <si>
    <t>СУБВЕНЦИИ</t>
  </si>
  <si>
    <t>СУБСИДИИ</t>
  </si>
  <si>
    <t>1.1</t>
  </si>
  <si>
    <t>1.2</t>
  </si>
  <si>
    <t>2.8</t>
  </si>
  <si>
    <t>2.9</t>
  </si>
  <si>
    <t>2</t>
  </si>
  <si>
    <t>ДОТАЦИИ</t>
  </si>
  <si>
    <t>Отклонение 2020 г. от 2019 г., 
тыс. руб.</t>
  </si>
  <si>
    <t>Отклонение 2020 г. от 2019 г., 
%</t>
  </si>
  <si>
    <t>3=1+2</t>
  </si>
  <si>
    <t>-</t>
  </si>
  <si>
    <t>1</t>
  </si>
  <si>
    <t>2.1</t>
  </si>
  <si>
    <t>2.2</t>
  </si>
  <si>
    <t>2.3</t>
  </si>
  <si>
    <t>2.6</t>
  </si>
  <si>
    <t>2.5</t>
  </si>
  <si>
    <t>2.4</t>
  </si>
  <si>
    <t>2.7</t>
  </si>
  <si>
    <t>2.10</t>
  </si>
  <si>
    <t>2.11</t>
  </si>
  <si>
    <t>2.12</t>
  </si>
  <si>
    <t>2.13</t>
  </si>
  <si>
    <t>Субсидии бюджетам субъектов Российской Федерации на мероприятия по развитию рынка газомоторного топлива</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</si>
  <si>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</si>
  <si>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внедрение автоматизированных и роботизированных технологий организации дорожного движения и контроля за соблюдением правил дорожного движения</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</si>
  <si>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</si>
  <si>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Доходы бюджетов субъектов Российской Федерации от возврата бюджетными учреждениями остатков субсидий прошлых лет</t>
  </si>
  <si>
    <t>ИНЫЕ МЕЖБЮДЖЕТНЫЕ ТРАНСФЕРТЫ</t>
  </si>
  <si>
    <t>КУЛЬТУРА, КИНЕМАТОГРАФИЯ</t>
  </si>
  <si>
    <t>2.14</t>
  </si>
  <si>
    <t>Темп роста к первоначальным бюджетным назначениям, %</t>
  </si>
  <si>
    <t>6=3-5</t>
  </si>
  <si>
    <t>6=3/5*100</t>
  </si>
  <si>
    <t>4=3/1*100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</si>
  <si>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</si>
  <si>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ПРОЧИЕ НЕНАЛОГОВЫЕ ДОХОДЫ</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</si>
  <si>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</si>
  <si>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</si>
  <si>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</si>
  <si>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</si>
  <si>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</si>
  <si>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</si>
  <si>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</si>
  <si>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</si>
  <si>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</si>
  <si>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государственную поддержку производства масличных культур</t>
  </si>
  <si>
    <r>
      <t xml:space="preserve">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t>
    </r>
    <r>
      <rPr>
        <sz val="11"/>
        <rFont val="Times New Roman"/>
        <family val="1"/>
        <charset val="204"/>
      </rPr>
      <t>программы "Увековечение памяти погибших при защите Отечества на 2019 - 2024 годы"</t>
    </r>
  </si>
  <si>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</si>
  <si>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</si>
  <si>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</si>
  <si>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</si>
  <si>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</si>
  <si>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</si>
  <si>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</si>
  <si>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обеспечение мероприятий по формированию и функционированию необходимой информационно-технологической и телекоммуникационной инфраструктуры на участках мировых судей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</si>
  <si>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</si>
  <si>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</si>
  <si>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</si>
  <si>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</si>
  <si>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</si>
  <si>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</si>
  <si>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</si>
  <si>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</si>
  <si>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</si>
  <si>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модельных муниципальных библиотек</t>
  </si>
  <si>
    <t>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</si>
  <si>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</si>
  <si>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</si>
  <si>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необходимых для осуществления физическими и юридическими лицами инвестиционных проектов в моногородах</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</si>
  <si>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</si>
  <si>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Гражданская оборона</t>
  </si>
  <si>
    <t>ПРОФИЦИТ (-) / ДЕФИЦИТ</t>
  </si>
  <si>
    <t xml:space="preserve">Анализ изменений закона о бюджете Удмуртской Республики на 2021 год 
</t>
  </si>
  <si>
    <t xml:space="preserve">Годовые бюджетные назначения с учетом изменений </t>
  </si>
  <si>
    <t>Темп роста, %</t>
  </si>
  <si>
    <t>тыс. рублей</t>
  </si>
  <si>
    <t>Предлагаемые изменения по законопроекту
 от 09.02.2021г.                                № 849-6зп</t>
  </si>
  <si>
    <t>Действующая редакция закона о бюджете УР от 25.12.2020 г. 
№ 85-РЗ</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</si>
</sst>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0"/>
      <name val="Arial Cyr"/>
      <charset val="204"/>
    </font>
    <font>
      <sz val="11"/>
      <color theme="1"/>
      <name val="Calibri"/>
      <family val="2"/>
      <charset val="204"/>
      <scheme val="minor"/>
    </font>
    <font>
      <sz val="11"/>
      <color theme="1"/>
      <name val="Calibri"/>
      <family val="2"/>
      <charset val="204"/>
      <scheme val="minor"/>
    </font>
    <font>
      <sz val="10"/>
      <name val="Arial Cyr"/>
    </font>
    <font>
      <sz val="12"/>
      <name val="Times New Roman"/>
      <family val="1"/>
      <charset val="204"/>
    </font>
    <font>
      <sz val="10"/>
      <name val="Times New Roman"/>
      <family val="1"/>
      <charset val="204"/>
    </font>
    <font>
      <b/>
      <sz val="12"/>
      <name val="Times New Roman"/>
      <family val="1"/>
      <charset val="204"/>
    </font>
    <font>
      <b/>
      <sz val="10"/>
      <name val="Times New Roman"/>
      <family val="1"/>
      <charset val="204"/>
    </font>
    <font>
      <sz val="10"/>
      <color rgb="FF000000"/>
      <name val="Arial"/>
      <family val="2"/>
      <charset val="204"/>
    </font>
    <font>
      <b/>
      <sz val="16"/>
      <name val="Times New Roman"/>
      <family val="1"/>
      <charset val="204"/>
    </font>
    <font>
      <b/>
      <sz val="14"/>
      <name val="Times New Roman"/>
      <family val="1"/>
      <charset val="204"/>
    </font>
    <font>
      <sz val="12"/>
      <color theme="1"/>
      <name val="Times New Roman"/>
      <family val="1"/>
      <charset val="204"/>
    </font>
    <font>
      <sz val="12"/>
      <color rgb="FFFF0000"/>
      <name val="Times New Roman"/>
      <family val="1"/>
      <charset val="204"/>
    </font>
    <font>
      <b/>
      <sz val="26"/>
      <name val="Times New Roman"/>
      <family val="1"/>
      <charset val="204"/>
    </font>
    <font>
      <b/>
      <sz val="22"/>
      <name val="Times New Roman"/>
      <family val="1"/>
      <charset val="204"/>
    </font>
    <font>
      <sz val="14"/>
      <name val="Times New Roman"/>
      <family val="1"/>
      <charset val="204"/>
    </font>
    <font>
      <sz val="14"/>
      <color theme="1"/>
      <name val="Times New Roman"/>
      <family val="1"/>
      <charset val="204"/>
    </font>
    <font>
      <b/>
      <sz val="14"/>
      <color rgb="FF000000"/>
      <name val="Times New Roman"/>
      <family val="1"/>
      <charset val="204"/>
    </font>
    <font>
      <sz val="14"/>
      <color rgb="FF000000"/>
      <name val="Times New Roman"/>
      <family val="1"/>
      <charset val="204"/>
    </font>
    <font>
      <i/>
      <sz val="12"/>
      <name val="Times New Roman"/>
      <family val="1"/>
      <charset val="204"/>
    </font>
    <font>
      <i/>
      <sz val="10"/>
      <name val="Times New Roman"/>
      <family val="1"/>
      <charset val="204"/>
    </font>
    <font>
      <b/>
      <i/>
      <sz val="14"/>
      <name val="Times New Roman"/>
      <family val="1"/>
      <charset val="204"/>
    </font>
    <font>
      <i/>
      <sz val="14"/>
      <name val="Times New Roman"/>
      <family val="1"/>
      <charset val="204"/>
    </font>
    <font>
      <sz val="14"/>
      <color rgb="FFFF0000"/>
      <name val="Times New Roman"/>
      <family val="1"/>
      <charset val="204"/>
    </font>
    <font>
      <sz val="8"/>
      <color rgb="FF000000"/>
      <name val="Arial"/>
      <family val="2"/>
      <charset val="204"/>
    </font>
    <font>
      <sz val="16"/>
      <color theme="1"/>
      <name val="Times New Roman"/>
      <family val="1"/>
      <charset val="204"/>
    </font>
    <font>
      <sz val="16"/>
      <name val="Times New Roman"/>
      <family val="1"/>
      <charset val="204"/>
    </font>
    <font>
      <sz val="13"/>
      <name val="Times New Roman"/>
      <family val="1"/>
      <charset val="204"/>
    </font>
    <font>
      <b/>
      <i/>
      <sz val="16"/>
      <name val="Times New Roman"/>
      <family val="1"/>
      <charset val="204"/>
    </font>
    <font>
      <b/>
      <sz val="14"/>
      <color theme="1"/>
      <name val="Times New Roman"/>
      <family val="1"/>
      <charset val="204"/>
    </font>
    <font>
      <b/>
      <i/>
      <sz val="14"/>
      <color theme="1"/>
      <name val="Times New Roman"/>
      <family val="1"/>
      <charset val="204"/>
    </font>
    <font>
      <b/>
      <i/>
      <sz val="14"/>
      <color rgb="FF000000"/>
      <name val="Times New Roman"/>
      <family val="1"/>
      <charset val="204"/>
    </font>
    <font>
      <i/>
      <sz val="14"/>
      <color rgb="FF000000"/>
      <name val="Times New Roman"/>
      <family val="1"/>
      <charset val="204"/>
    </font>
    <font>
      <sz val="11"/>
      <name val="Times New Roman"/>
      <family val="1"/>
      <charset val="204"/>
    </font>
    <font>
      <b/>
      <sz val="18"/>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3" fillId="0" borderId="0"/>
    <xf numFmtId="0" fontId="2" fillId="0" borderId="0"/>
    <xf numFmtId="0" fontId="1" fillId="0" borderId="0"/>
    <xf numFmtId="0" fontId="8" fillId="0" borderId="0"/>
    <xf numFmtId="4" fontId="24" fillId="0" borderId="2">
      <alignment horizontal="right" shrinkToFit="1"/>
    </xf>
  </cellStyleXfs>
  <cellXfs count="135">
    <xf numFmtId="0" fontId="0" fillId="0" borderId="0" xfId="0"/>
    <xf numFmtId="49" fontId="4" fillId="0" borderId="0" xfId="0" applyNumberFormat="1" applyFont="1" applyFill="1" applyAlignment="1">
      <alignment horizontal="center"/>
    </xf>
    <xf numFmtId="0" fontId="5" fillId="0" borderId="0" xfId="0" applyFont="1" applyFill="1"/>
    <xf numFmtId="0" fontId="7" fillId="0" borderId="0" xfId="0" applyFont="1" applyFill="1" applyAlignment="1">
      <alignment vertical="center"/>
    </xf>
    <xf numFmtId="0" fontId="7" fillId="0" borderId="0" xfId="0" applyFont="1" applyFill="1"/>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left" vertical="center" wrapText="1"/>
    </xf>
    <xf numFmtId="49" fontId="4" fillId="0" borderId="0" xfId="0" applyNumberFormat="1" applyFont="1" applyFill="1" applyAlignment="1">
      <alignment horizontal="left" wrapText="1"/>
    </xf>
    <xf numFmtId="49" fontId="9" fillId="0" borderId="0" xfId="0" applyNumberFormat="1" applyFont="1" applyFill="1" applyAlignment="1">
      <alignment horizontal="center"/>
    </xf>
    <xf numFmtId="0" fontId="4" fillId="0" borderId="0" xfId="0" applyFont="1" applyFill="1" applyAlignment="1">
      <alignment horizontal="right"/>
    </xf>
    <xf numFmtId="0" fontId="6"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1" applyFont="1" applyFill="1" applyBorder="1" applyAlignment="1">
      <alignment vertical="center" wrapText="1"/>
    </xf>
    <xf numFmtId="0" fontId="4" fillId="0" borderId="1" xfId="0" applyFont="1" applyFill="1" applyBorder="1" applyAlignment="1">
      <alignment vertical="center" wrapText="1"/>
    </xf>
    <xf numFmtId="2" fontId="11" fillId="0" borderId="1" xfId="0" applyNumberFormat="1" applyFont="1" applyFill="1" applyBorder="1" applyAlignment="1">
      <alignment horizontal="justify" vertical="center" wrapText="1"/>
    </xf>
    <xf numFmtId="0" fontId="11" fillId="0" borderId="1" xfId="0" applyFont="1" applyFill="1" applyBorder="1" applyAlignment="1">
      <alignment horizontal="justify" vertical="center" wrapText="1"/>
    </xf>
    <xf numFmtId="49"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0" fontId="11" fillId="0" borderId="1" xfId="0" applyNumberFormat="1" applyFont="1" applyFill="1" applyBorder="1" applyAlignment="1">
      <alignment horizontal="justify" vertical="center" wrapText="1"/>
    </xf>
    <xf numFmtId="0" fontId="11" fillId="0" borderId="1" xfId="1" applyFont="1" applyFill="1" applyBorder="1" applyAlignment="1">
      <alignment horizontal="justify" vertical="center" wrapText="1"/>
    </xf>
    <xf numFmtId="0" fontId="11" fillId="0" borderId="1" xfId="1" applyNumberFormat="1" applyFont="1" applyFill="1" applyBorder="1" applyAlignment="1">
      <alignment horizontal="justify" vertical="center" wrapText="1"/>
    </xf>
    <xf numFmtId="0" fontId="4" fillId="0" borderId="1" xfId="1" applyNumberFormat="1" applyFont="1" applyFill="1" applyBorder="1" applyAlignment="1">
      <alignment vertical="center" wrapText="1"/>
    </xf>
    <xf numFmtId="0" fontId="11" fillId="0" borderId="1" xfId="2" applyFont="1" applyFill="1" applyBorder="1" applyAlignment="1">
      <alignment horizontal="justify" vertical="center" wrapText="1"/>
    </xf>
    <xf numFmtId="49" fontId="11" fillId="0" borderId="1" xfId="0" applyNumberFormat="1" applyFont="1" applyFill="1" applyBorder="1" applyAlignment="1">
      <alignment horizontal="justify" vertical="center" wrapText="1"/>
    </xf>
    <xf numFmtId="49" fontId="4" fillId="0" borderId="1" xfId="0"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 xfId="1" applyNumberFormat="1" applyFont="1" applyFill="1" applyBorder="1" applyAlignment="1">
      <alignment horizontal="left" vertical="center" wrapText="1"/>
    </xf>
    <xf numFmtId="0" fontId="13" fillId="0" borderId="0" xfId="0" applyFont="1" applyAlignment="1">
      <alignment vertical="center"/>
    </xf>
    <xf numFmtId="49" fontId="4" fillId="0" borderId="1" xfId="0" applyNumberFormat="1" applyFont="1" applyFill="1" applyBorder="1" applyAlignment="1">
      <alignment horizontal="center"/>
    </xf>
    <xf numFmtId="49" fontId="4" fillId="0" borderId="1" xfId="0" applyNumberFormat="1" applyFont="1" applyFill="1" applyBorder="1" applyAlignment="1">
      <alignment horizontal="left" wrapText="1"/>
    </xf>
    <xf numFmtId="49" fontId="6" fillId="0" borderId="1" xfId="0" applyNumberFormat="1" applyFont="1" applyFill="1" applyBorder="1" applyAlignment="1">
      <alignment horizontal="left" wrapText="1"/>
    </xf>
    <xf numFmtId="0" fontId="10" fillId="3" borderId="1" xfId="0" applyFont="1" applyFill="1" applyBorder="1"/>
    <xf numFmtId="0" fontId="10" fillId="0" borderId="0" xfId="0" applyFont="1" applyFill="1"/>
    <xf numFmtId="49" fontId="9" fillId="3" borderId="1" xfId="0" applyNumberFormat="1" applyFont="1" applyFill="1" applyBorder="1" applyAlignment="1">
      <alignment horizontal="center" vertical="center"/>
    </xf>
    <xf numFmtId="49" fontId="9" fillId="3" borderId="1" xfId="0" applyNumberFormat="1" applyFont="1" applyFill="1" applyBorder="1" applyAlignment="1">
      <alignment horizontal="left" vertical="center" wrapText="1"/>
    </xf>
    <xf numFmtId="164" fontId="9" fillId="3" borderId="4" xfId="0" applyNumberFormat="1" applyFont="1" applyFill="1" applyBorder="1" applyAlignment="1">
      <alignment horizontal="right" vertical="center"/>
    </xf>
    <xf numFmtId="0" fontId="9" fillId="0" borderId="0" xfId="0" applyFont="1" applyFill="1"/>
    <xf numFmtId="49" fontId="9" fillId="3" borderId="1" xfId="0" applyNumberFormat="1" applyFont="1" applyFill="1" applyBorder="1" applyAlignment="1">
      <alignment vertical="center" wrapText="1"/>
    </xf>
    <xf numFmtId="164" fontId="9" fillId="3" borderId="0" xfId="0" applyNumberFormat="1" applyFont="1" applyFill="1" applyBorder="1" applyAlignment="1">
      <alignment horizontal="right" vertical="center"/>
    </xf>
    <xf numFmtId="0" fontId="4" fillId="0" borderId="0" xfId="0" applyFont="1" applyFill="1"/>
    <xf numFmtId="0" fontId="15" fillId="0" borderId="0" xfId="0" applyFont="1" applyFill="1"/>
    <xf numFmtId="164" fontId="10" fillId="0" borderId="4" xfId="0" applyNumberFormat="1" applyFont="1" applyFill="1" applyBorder="1" applyAlignment="1">
      <alignment horizontal="right" vertical="center"/>
    </xf>
    <xf numFmtId="164" fontId="15" fillId="0" borderId="4" xfId="0" applyNumberFormat="1" applyFont="1" applyFill="1" applyBorder="1" applyAlignment="1">
      <alignment horizontal="right" vertical="center"/>
    </xf>
    <xf numFmtId="164" fontId="16" fillId="0" borderId="4" xfId="0" applyNumberFormat="1" applyFont="1" applyFill="1" applyBorder="1" applyAlignment="1">
      <alignment horizontal="right" vertical="center"/>
    </xf>
    <xf numFmtId="164" fontId="16" fillId="0" borderId="4" xfId="0" applyNumberFormat="1" applyFont="1" applyFill="1" applyBorder="1" applyAlignment="1">
      <alignment vertical="center"/>
    </xf>
    <xf numFmtId="0" fontId="15" fillId="0" borderId="0" xfId="0" applyFont="1" applyFill="1" applyAlignment="1">
      <alignment horizontal="center"/>
    </xf>
    <xf numFmtId="49" fontId="10"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1" xfId="1" applyNumberFormat="1" applyFont="1" applyFill="1" applyBorder="1" applyAlignment="1">
      <alignment horizontal="center" vertical="center"/>
    </xf>
    <xf numFmtId="49" fontId="11" fillId="0" borderId="1" xfId="1" applyNumberFormat="1" applyFont="1" applyFill="1" applyBorder="1" applyAlignment="1">
      <alignment horizontal="center" vertical="center" wrapText="1"/>
    </xf>
    <xf numFmtId="49" fontId="12" fillId="2" borderId="1" xfId="0" applyNumberFormat="1" applyFont="1" applyFill="1" applyBorder="1" applyAlignment="1">
      <alignment vertical="center" wrapText="1"/>
    </xf>
    <xf numFmtId="49" fontId="11" fillId="0" borderId="1" xfId="2" applyNumberFormat="1" applyFont="1" applyFill="1" applyBorder="1" applyAlignment="1">
      <alignment horizontal="center" vertical="center" wrapText="1"/>
    </xf>
    <xf numFmtId="49" fontId="4" fillId="0" borderId="3" xfId="0" applyNumberFormat="1" applyFont="1" applyFill="1" applyBorder="1" applyAlignment="1">
      <alignment horizontal="left" wrapText="1"/>
    </xf>
    <xf numFmtId="164" fontId="18" fillId="0" borderId="1" xfId="0" applyNumberFormat="1" applyFont="1" applyFill="1" applyBorder="1" applyAlignment="1">
      <alignment horizontal="right" wrapText="1"/>
    </xf>
    <xf numFmtId="49" fontId="19" fillId="0" borderId="1" xfId="0" applyNumberFormat="1" applyFont="1" applyFill="1" applyBorder="1" applyAlignment="1">
      <alignment horizontal="center" wrapText="1"/>
    </xf>
    <xf numFmtId="49" fontId="19" fillId="0" borderId="1" xfId="0" applyNumberFormat="1"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0" xfId="0" applyFont="1" applyFill="1" applyAlignment="1">
      <alignment vertical="center"/>
    </xf>
    <xf numFmtId="49" fontId="15" fillId="0" borderId="1" xfId="1" applyNumberFormat="1" applyFont="1" applyFill="1" applyBorder="1" applyAlignment="1">
      <alignment horizontal="center" vertical="center"/>
    </xf>
    <xf numFmtId="0" fontId="15" fillId="0" borderId="1" xfId="1" applyFont="1" applyFill="1" applyBorder="1" applyAlignment="1">
      <alignment vertical="center" wrapText="1"/>
    </xf>
    <xf numFmtId="49" fontId="23" fillId="2" borderId="1" xfId="0" applyNumberFormat="1" applyFont="1" applyFill="1" applyBorder="1" applyAlignment="1">
      <alignment vertical="center" wrapText="1"/>
    </xf>
    <xf numFmtId="2" fontId="16" fillId="0" borderId="1" xfId="0" applyNumberFormat="1" applyFont="1" applyFill="1" applyBorder="1" applyAlignment="1">
      <alignment horizontal="justify" vertical="center" wrapText="1"/>
    </xf>
    <xf numFmtId="0" fontId="15" fillId="0" borderId="0" xfId="0" applyFont="1" applyFill="1" applyAlignment="1">
      <alignment vertical="center"/>
    </xf>
    <xf numFmtId="164" fontId="15" fillId="0" borderId="1" xfId="0" applyNumberFormat="1" applyFont="1" applyFill="1" applyBorder="1" applyAlignment="1">
      <alignment vertical="center"/>
    </xf>
    <xf numFmtId="49" fontId="25" fillId="0" borderId="1" xfId="0" applyNumberFormat="1" applyFont="1" applyFill="1" applyBorder="1" applyAlignment="1">
      <alignment horizontal="center" vertical="center"/>
    </xf>
    <xf numFmtId="2" fontId="25" fillId="0" borderId="1" xfId="0" applyNumberFormat="1" applyFont="1" applyFill="1" applyBorder="1" applyAlignment="1">
      <alignment horizontal="justify" vertical="center" wrapText="1"/>
    </xf>
    <xf numFmtId="0" fontId="26" fillId="0" borderId="0" xfId="0" applyFont="1" applyFill="1"/>
    <xf numFmtId="164" fontId="9" fillId="3" borderId="1" xfId="0" applyNumberFormat="1" applyFont="1" applyFill="1" applyBorder="1" applyAlignment="1">
      <alignment horizontal="right" vertical="center"/>
    </xf>
    <xf numFmtId="164" fontId="17" fillId="0" borderId="1" xfId="0" applyNumberFormat="1" applyFont="1" applyFill="1" applyBorder="1" applyAlignment="1">
      <alignment horizontal="right" vertical="center" wrapText="1"/>
    </xf>
    <xf numFmtId="164" fontId="17" fillId="0" borderId="1" xfId="0" applyNumberFormat="1" applyFont="1" applyFill="1" applyBorder="1" applyAlignment="1">
      <alignment horizontal="right" wrapText="1"/>
    </xf>
    <xf numFmtId="49" fontId="6" fillId="0" borderId="1" xfId="0" applyNumberFormat="1" applyFont="1" applyFill="1" applyBorder="1" applyAlignment="1">
      <alignment horizontal="center"/>
    </xf>
    <xf numFmtId="49" fontId="6" fillId="0" borderId="3" xfId="0" applyNumberFormat="1" applyFont="1" applyFill="1" applyBorder="1" applyAlignment="1">
      <alignment horizontal="center"/>
    </xf>
    <xf numFmtId="164" fontId="10" fillId="0" borderId="1" xfId="0" applyNumberFormat="1" applyFont="1" applyFill="1" applyBorder="1" applyAlignment="1">
      <alignment horizontal="right" vertical="center"/>
    </xf>
    <xf numFmtId="164" fontId="15" fillId="0" borderId="1" xfId="0" applyNumberFormat="1" applyFont="1" applyFill="1" applyBorder="1" applyAlignment="1">
      <alignment horizontal="right" vertical="center"/>
    </xf>
    <xf numFmtId="0" fontId="27" fillId="0" borderId="0" xfId="0" applyFont="1" applyBorder="1" applyAlignment="1">
      <alignment horizontal="justify" vertical="center" wrapText="1"/>
    </xf>
    <xf numFmtId="164" fontId="15" fillId="0" borderId="4" xfId="0" applyNumberFormat="1" applyFont="1" applyFill="1" applyBorder="1" applyAlignment="1">
      <alignment vertical="center"/>
    </xf>
    <xf numFmtId="164" fontId="10" fillId="3" borderId="1" xfId="0" applyNumberFormat="1" applyFont="1" applyFill="1" applyBorder="1"/>
    <xf numFmtId="164" fontId="29" fillId="0" borderId="4" xfId="0" applyNumberFormat="1" applyFont="1" applyFill="1" applyBorder="1" applyAlignment="1">
      <alignment vertical="center"/>
    </xf>
    <xf numFmtId="164" fontId="29" fillId="0" borderId="4" xfId="0" applyNumberFormat="1" applyFont="1" applyFill="1" applyBorder="1" applyAlignment="1">
      <alignment horizontal="right" vertical="center"/>
    </xf>
    <xf numFmtId="164" fontId="9" fillId="3" borderId="1" xfId="0" applyNumberFormat="1" applyFont="1" applyFill="1" applyBorder="1" applyAlignment="1">
      <alignment vertical="center"/>
    </xf>
    <xf numFmtId="164" fontId="22" fillId="0" borderId="1" xfId="0" applyNumberFormat="1" applyFont="1" applyFill="1" applyBorder="1" applyAlignment="1">
      <alignment horizontal="center" vertical="center"/>
    </xf>
    <xf numFmtId="164" fontId="28" fillId="3" borderId="1" xfId="0" applyNumberFormat="1" applyFont="1" applyFill="1" applyBorder="1" applyAlignment="1">
      <alignment horizontal="center" vertical="center"/>
    </xf>
    <xf numFmtId="164" fontId="31" fillId="0" borderId="1" xfId="0" applyNumberFormat="1" applyFont="1" applyFill="1" applyBorder="1" applyAlignment="1">
      <alignment horizontal="center" vertical="center" wrapText="1"/>
    </xf>
    <xf numFmtId="164" fontId="32" fillId="0" borderId="1" xfId="0" applyNumberFormat="1" applyFont="1" applyFill="1" applyBorder="1" applyAlignment="1">
      <alignment horizontal="center" wrapText="1"/>
    </xf>
    <xf numFmtId="164" fontId="31" fillId="0" borderId="1" xfId="0" applyNumberFormat="1" applyFont="1" applyFill="1" applyBorder="1" applyAlignment="1">
      <alignment horizontal="center" wrapText="1"/>
    </xf>
    <xf numFmtId="164" fontId="21" fillId="0" borderId="1" xfId="0" applyNumberFormat="1" applyFont="1" applyFill="1" applyBorder="1" applyAlignment="1">
      <alignment horizontal="center" vertical="center"/>
    </xf>
    <xf numFmtId="164" fontId="30" fillId="0" borderId="1" xfId="0" applyNumberFormat="1" applyFont="1" applyFill="1" applyBorder="1" applyAlignment="1">
      <alignment horizontal="center" vertical="center"/>
    </xf>
    <xf numFmtId="49" fontId="20" fillId="0" borderId="1" xfId="0" applyNumberFormat="1" applyFont="1" applyFill="1" applyBorder="1" applyAlignment="1">
      <alignment horizontal="center" wrapText="1"/>
    </xf>
    <xf numFmtId="49" fontId="20" fillId="0" borderId="1" xfId="0" applyNumberFormat="1" applyFont="1" applyFill="1" applyBorder="1" applyAlignment="1">
      <alignment horizontal="center" vertical="center" wrapText="1"/>
    </xf>
    <xf numFmtId="49" fontId="10" fillId="0" borderId="4" xfId="0" applyNumberFormat="1" applyFont="1" applyFill="1" applyBorder="1" applyAlignment="1">
      <alignment horizontal="left" vertical="center" wrapText="1"/>
    </xf>
    <xf numFmtId="49" fontId="15" fillId="0" borderId="4" xfId="0" applyNumberFormat="1" applyFont="1" applyFill="1" applyBorder="1" applyAlignment="1">
      <alignment horizontal="left" vertical="center" wrapText="1"/>
    </xf>
    <xf numFmtId="0" fontId="4" fillId="0" borderId="4" xfId="1" applyFont="1" applyFill="1" applyBorder="1" applyAlignment="1">
      <alignment vertical="center" wrapText="1"/>
    </xf>
    <xf numFmtId="0" fontId="4" fillId="0" borderId="1" xfId="1" applyFont="1" applyFill="1" applyBorder="1" applyAlignment="1">
      <alignment horizontal="justify" vertical="center" wrapText="1"/>
    </xf>
    <xf numFmtId="2" fontId="4" fillId="0" borderId="1" xfId="0" applyNumberFormat="1"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1" applyNumberFormat="1" applyFont="1" applyFill="1" applyBorder="1" applyAlignment="1">
      <alignment horizontal="justify" vertical="center" wrapText="1"/>
    </xf>
    <xf numFmtId="2" fontId="15" fillId="0" borderId="1" xfId="0" applyNumberFormat="1" applyFont="1" applyFill="1" applyBorder="1" applyAlignment="1">
      <alignment horizontal="justify" vertical="center" wrapText="1"/>
    </xf>
    <xf numFmtId="0" fontId="4" fillId="0" borderId="1" xfId="0" applyNumberFormat="1" applyFont="1" applyFill="1" applyBorder="1" applyAlignment="1">
      <alignment horizontal="justify" vertical="center" wrapText="1"/>
    </xf>
    <xf numFmtId="0" fontId="15" fillId="0" borderId="0" xfId="0" applyFont="1" applyFill="1" applyAlignment="1">
      <alignment horizontal="center"/>
    </xf>
    <xf numFmtId="0" fontId="6" fillId="0" borderId="3" xfId="0" applyFont="1" applyFill="1" applyBorder="1" applyAlignment="1">
      <alignment horizontal="center" vertical="center" wrapText="1"/>
    </xf>
    <xf numFmtId="0" fontId="27" fillId="0" borderId="1" xfId="0" applyFont="1" applyBorder="1" applyAlignment="1">
      <alignment horizontal="justify" vertical="center" wrapText="1"/>
    </xf>
    <xf numFmtId="164" fontId="22" fillId="0" borderId="1" xfId="0" applyNumberFormat="1" applyFont="1" applyFill="1" applyBorder="1" applyAlignment="1">
      <alignment horizontal="center" wrapText="1"/>
    </xf>
    <xf numFmtId="164" fontId="21" fillId="0" borderId="1" xfId="0" applyNumberFormat="1" applyFont="1" applyFill="1" applyBorder="1" applyAlignment="1">
      <alignment horizontal="center" wrapText="1"/>
    </xf>
    <xf numFmtId="0" fontId="15" fillId="0" borderId="0" xfId="0" applyFont="1" applyFill="1" applyAlignment="1"/>
    <xf numFmtId="0" fontId="20" fillId="4" borderId="1" xfId="0" applyFont="1" applyFill="1" applyBorder="1" applyAlignment="1">
      <alignment horizontal="center" wrapText="1"/>
    </xf>
    <xf numFmtId="3" fontId="10" fillId="4" borderId="1" xfId="0" applyNumberFormat="1" applyFont="1" applyFill="1" applyBorder="1" applyAlignment="1">
      <alignment horizontal="right"/>
    </xf>
    <xf numFmtId="3" fontId="15" fillId="4" borderId="1" xfId="0" applyNumberFormat="1" applyFont="1" applyFill="1" applyBorder="1" applyAlignment="1">
      <alignment horizontal="right"/>
    </xf>
    <xf numFmtId="3" fontId="10" fillId="3" borderId="1" xfId="0" applyNumberFormat="1" applyFont="1" applyFill="1" applyBorder="1" applyAlignment="1">
      <alignment horizontal="right"/>
    </xf>
    <xf numFmtId="3" fontId="10" fillId="0" borderId="1" xfId="0" applyNumberFormat="1" applyFont="1" applyFill="1" applyBorder="1" applyAlignment="1">
      <alignment horizontal="right" wrapText="1"/>
    </xf>
    <xf numFmtId="3" fontId="15" fillId="0" borderId="1" xfId="0" applyNumberFormat="1" applyFont="1" applyFill="1" applyBorder="1" applyAlignment="1">
      <alignment horizontal="right" wrapText="1"/>
    </xf>
    <xf numFmtId="3" fontId="18" fillId="0" borderId="2" xfId="0" applyNumberFormat="1" applyFont="1" applyFill="1" applyBorder="1" applyAlignment="1">
      <alignment horizontal="right" wrapText="1"/>
    </xf>
    <xf numFmtId="0" fontId="20" fillId="0" borderId="1" xfId="0" applyFont="1" applyFill="1" applyBorder="1" applyAlignment="1">
      <alignment horizontal="center" wrapText="1"/>
    </xf>
    <xf numFmtId="164" fontId="21" fillId="0" borderId="1" xfId="0" applyNumberFormat="1" applyFont="1" applyFill="1" applyBorder="1" applyAlignment="1">
      <alignment horizontal="center"/>
    </xf>
    <xf numFmtId="164" fontId="22" fillId="0" borderId="1" xfId="0" applyNumberFormat="1" applyFont="1" applyFill="1" applyBorder="1" applyAlignment="1">
      <alignment horizontal="center"/>
    </xf>
    <xf numFmtId="164" fontId="21" fillId="3" borderId="1" xfId="0" applyNumberFormat="1" applyFont="1" applyFill="1" applyBorder="1" applyAlignment="1">
      <alignment horizontal="center"/>
    </xf>
    <xf numFmtId="3" fontId="10" fillId="0" borderId="1" xfId="0" applyNumberFormat="1" applyFont="1" applyFill="1" applyBorder="1" applyAlignment="1">
      <alignment horizontal="right"/>
    </xf>
    <xf numFmtId="3" fontId="15" fillId="0" borderId="1" xfId="0" applyNumberFormat="1" applyFont="1" applyFill="1" applyBorder="1" applyAlignment="1">
      <alignment horizontal="right"/>
    </xf>
    <xf numFmtId="3" fontId="10" fillId="0" borderId="0" xfId="0" applyNumberFormat="1" applyFont="1" applyFill="1" applyBorder="1" applyAlignment="1">
      <alignment horizontal="right"/>
    </xf>
    <xf numFmtId="3" fontId="15" fillId="0" borderId="1" xfId="0" applyNumberFormat="1" applyFont="1" applyFill="1" applyBorder="1" applyAlignment="1"/>
    <xf numFmtId="49" fontId="6" fillId="0" borderId="3" xfId="0" applyNumberFormat="1" applyFont="1" applyFill="1" applyBorder="1" applyAlignment="1">
      <alignment horizontal="center" wrapText="1"/>
    </xf>
    <xf numFmtId="49" fontId="6" fillId="0" borderId="3" xfId="0" applyNumberFormat="1" applyFont="1" applyFill="1" applyBorder="1" applyAlignment="1">
      <alignment horizontal="center" vertical="center" wrapText="1"/>
    </xf>
    <xf numFmtId="0" fontId="6" fillId="4" borderId="3" xfId="0" applyFont="1" applyFill="1" applyBorder="1" applyAlignment="1">
      <alignment horizontal="center" vertical="center" wrapText="1"/>
    </xf>
    <xf numFmtId="49" fontId="6" fillId="0" borderId="1" xfId="0" applyNumberFormat="1" applyFont="1" applyFill="1" applyBorder="1" applyAlignment="1">
      <alignment horizontal="center" wrapText="1"/>
    </xf>
    <xf numFmtId="0" fontId="14" fillId="0" borderId="0" xfId="0" applyFont="1" applyAlignment="1">
      <alignment horizontal="center" vertical="center" wrapText="1"/>
    </xf>
    <xf numFmtId="0" fontId="15" fillId="0" borderId="0" xfId="0" applyFont="1" applyFill="1" applyAlignment="1">
      <alignment horizontal="center"/>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1" xfId="0" applyFont="1" applyFill="1" applyBorder="1" applyAlignment="1">
      <alignment horizontal="center" vertical="center" wrapText="1"/>
    </xf>
    <xf numFmtId="49" fontId="4" fillId="0" borderId="0" xfId="0" applyNumberFormat="1" applyFont="1" applyFill="1" applyAlignment="1">
      <alignment horizontal="right" wrapText="1"/>
    </xf>
    <xf numFmtId="49" fontId="6" fillId="0" borderId="1" xfId="0" applyNumberFormat="1" applyFont="1" applyFill="1" applyBorder="1" applyAlignment="1">
      <alignment horizontal="center" vertical="center" wrapText="1"/>
    </xf>
    <xf numFmtId="0" fontId="34" fillId="0" borderId="0" xfId="0" applyFont="1" applyAlignment="1">
      <alignment horizontal="center" vertical="top" wrapText="1"/>
    </xf>
    <xf numFmtId="0" fontId="4" fillId="0" borderId="0" xfId="0" applyFont="1" applyFill="1" applyAlignment="1">
      <alignment horizontal="right" vertical="top"/>
    </xf>
  </cellXfs>
  <cellStyles count="6">
    <cellStyle name="xl45" xfId="5"/>
    <cellStyle name="Обычный" xfId="0" builtinId="0"/>
    <cellStyle name="Обычный 2" xfId="2"/>
    <cellStyle name="Обычный 2 2" xfId="3"/>
    <cellStyle name="Обычный 3" xfId="4"/>
    <cellStyle name="Обычный_приложение 1 к закону 2004 года" xfId="1"/>
  </cellStyles>
  <dxfs count="0"/>
  <tableStyles count="0" defaultTableStyle="TableStyleMedium9" defaultPivotStyle="PivotStyleLight16"/>
  <colors>
    <mruColors>
      <color rgb="FFCCFFCC"/>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consultantplus://offline/ref=F496DED81B41F57C9C9C6BFCF706217B3FDBF167B74ACB48754EB219BEF9CF7C3815FB69D7A2E5FD9C26585C24O4o6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2"/>
  <sheetViews>
    <sheetView topLeftCell="A96" zoomScaleNormal="100" zoomScaleSheetLayoutView="100" workbookViewId="0">
      <selection activeCell="F145" sqref="F145"/>
    </sheetView>
  </sheetViews>
  <sheetFormatPr defaultRowHeight="18.75" x14ac:dyDescent="0.3"/>
  <cols>
    <col min="1" max="1" width="5.85546875" style="1" customWidth="1"/>
    <col min="2" max="2" width="64" style="7" customWidth="1"/>
    <col min="3" max="3" width="21.5703125" style="45" customWidth="1"/>
    <col min="4" max="4" width="20.5703125" style="40" customWidth="1"/>
    <col min="5" max="6" width="18.28515625" style="40" customWidth="1"/>
    <col min="7" max="7" width="17.42578125" style="64" customWidth="1"/>
    <col min="8" max="8" width="18.42578125" style="40" customWidth="1"/>
    <col min="9" max="9" width="13.7109375" style="40" customWidth="1"/>
    <col min="10" max="16384" width="9.140625" style="2"/>
  </cols>
  <sheetData>
    <row r="1" spans="1:15" x14ac:dyDescent="0.3">
      <c r="B1" s="131"/>
      <c r="C1" s="131"/>
      <c r="E1" s="126" t="s">
        <v>196</v>
      </c>
      <c r="F1" s="126"/>
      <c r="G1" s="126"/>
      <c r="H1" s="126"/>
      <c r="I1" s="126"/>
    </row>
    <row r="2" spans="1:15" ht="54" customHeight="1" x14ac:dyDescent="0.2">
      <c r="A2" s="125" t="s">
        <v>195</v>
      </c>
      <c r="B2" s="125"/>
      <c r="C2" s="125"/>
      <c r="D2" s="125"/>
      <c r="E2" s="125"/>
      <c r="F2" s="125"/>
      <c r="G2" s="125"/>
      <c r="H2" s="125"/>
      <c r="I2" s="125"/>
      <c r="J2" s="27"/>
      <c r="K2" s="27"/>
      <c r="L2" s="27"/>
      <c r="M2" s="27"/>
      <c r="N2" s="27"/>
      <c r="O2" s="27"/>
    </row>
    <row r="3" spans="1:15" ht="20.25" x14ac:dyDescent="0.3">
      <c r="A3" s="8"/>
      <c r="B3" s="8"/>
      <c r="C3" s="40"/>
      <c r="I3" s="9" t="s">
        <v>41</v>
      </c>
    </row>
    <row r="4" spans="1:15" ht="18.75" customHeight="1" x14ac:dyDescent="0.25">
      <c r="A4" s="124"/>
      <c r="B4" s="132" t="s">
        <v>0</v>
      </c>
      <c r="C4" s="130" t="s">
        <v>197</v>
      </c>
      <c r="D4" s="130" t="s">
        <v>198</v>
      </c>
      <c r="E4" s="130" t="s">
        <v>199</v>
      </c>
      <c r="F4" s="127" t="s">
        <v>247</v>
      </c>
      <c r="G4" s="129" t="s">
        <v>194</v>
      </c>
      <c r="H4" s="129"/>
      <c r="I4" s="129"/>
    </row>
    <row r="5" spans="1:15" s="3" customFormat="1" ht="121.5" customHeight="1" x14ac:dyDescent="0.2">
      <c r="A5" s="124"/>
      <c r="B5" s="132"/>
      <c r="C5" s="130"/>
      <c r="D5" s="130"/>
      <c r="E5" s="130"/>
      <c r="F5" s="128"/>
      <c r="G5" s="10" t="s">
        <v>200</v>
      </c>
      <c r="H5" s="10" t="s">
        <v>223</v>
      </c>
      <c r="I5" s="10" t="s">
        <v>224</v>
      </c>
    </row>
    <row r="6" spans="1:15" s="59" customFormat="1" ht="20.25" customHeight="1" x14ac:dyDescent="0.25">
      <c r="A6" s="55"/>
      <c r="B6" s="56"/>
      <c r="C6" s="57">
        <v>1</v>
      </c>
      <c r="D6" s="58">
        <v>2</v>
      </c>
      <c r="E6" s="58" t="s">
        <v>225</v>
      </c>
      <c r="F6" s="58" t="s">
        <v>250</v>
      </c>
      <c r="G6" s="57">
        <v>5</v>
      </c>
      <c r="H6" s="57" t="s">
        <v>248</v>
      </c>
      <c r="I6" s="58" t="s">
        <v>249</v>
      </c>
    </row>
    <row r="7" spans="1:15" s="32" customFormat="1" ht="21.75" customHeight="1" x14ac:dyDescent="0.3">
      <c r="A7" s="47" t="s">
        <v>217</v>
      </c>
      <c r="B7" s="46" t="s">
        <v>1</v>
      </c>
      <c r="C7" s="41">
        <f>C8+C11+C13+C15+C19+C21+C22+C23+C33+C37+C38+C39+C40</f>
        <v>57370651</v>
      </c>
      <c r="D7" s="74">
        <f>E7-C7</f>
        <v>5070202</v>
      </c>
      <c r="E7" s="41">
        <v>62440853</v>
      </c>
      <c r="F7" s="87">
        <f>E7/C7*100</f>
        <v>108.83762326489898</v>
      </c>
      <c r="G7" s="41">
        <v>57430666.363370001</v>
      </c>
      <c r="H7" s="41">
        <f>E7-G7</f>
        <v>5010186.6366299987</v>
      </c>
      <c r="I7" s="87">
        <f>E7/G7*100</f>
        <v>108.72388734779778</v>
      </c>
    </row>
    <row r="8" spans="1:15" s="4" customFormat="1" ht="17.25" customHeight="1" x14ac:dyDescent="0.2">
      <c r="A8" s="5"/>
      <c r="B8" s="6" t="s">
        <v>2</v>
      </c>
      <c r="C8" s="41">
        <f>C9+C10</f>
        <v>40050000</v>
      </c>
      <c r="D8" s="74">
        <f t="shared" ref="D8:D37" si="0">E8-C8</f>
        <v>4629850</v>
      </c>
      <c r="E8" s="41">
        <v>44679850</v>
      </c>
      <c r="F8" s="87">
        <f t="shared" ref="F8:F71" si="1">E8/C8*100</f>
        <v>111.56017478152309</v>
      </c>
      <c r="G8" s="41">
        <v>38266689.404749997</v>
      </c>
      <c r="H8" s="41">
        <f t="shared" ref="H8:H68" si="2">E8-G8</f>
        <v>6413160.595250003</v>
      </c>
      <c r="I8" s="87">
        <f t="shared" ref="I8:I68" si="3">E8/G8*100</f>
        <v>116.75912051710944</v>
      </c>
    </row>
    <row r="9" spans="1:15" x14ac:dyDescent="0.2">
      <c r="A9" s="48"/>
      <c r="B9" s="24" t="s">
        <v>40</v>
      </c>
      <c r="C9" s="42">
        <v>21740000</v>
      </c>
      <c r="D9" s="75">
        <f t="shared" si="0"/>
        <v>4049785</v>
      </c>
      <c r="E9" s="42">
        <v>25789785</v>
      </c>
      <c r="F9" s="82">
        <f t="shared" si="1"/>
        <v>118.62826586936524</v>
      </c>
      <c r="G9" s="42">
        <v>20956774.751309998</v>
      </c>
      <c r="H9" s="42">
        <f t="shared" si="2"/>
        <v>4833010.2486900017</v>
      </c>
      <c r="I9" s="82">
        <f t="shared" si="3"/>
        <v>123.06180366989865</v>
      </c>
    </row>
    <row r="10" spans="1:15" ht="17.25" customHeight="1" x14ac:dyDescent="0.2">
      <c r="A10" s="48"/>
      <c r="B10" s="24" t="s">
        <v>3</v>
      </c>
      <c r="C10" s="42">
        <v>18310000</v>
      </c>
      <c r="D10" s="75">
        <f t="shared" si="0"/>
        <v>580065</v>
      </c>
      <c r="E10" s="42">
        <v>18890065</v>
      </c>
      <c r="F10" s="82">
        <f t="shared" si="1"/>
        <v>103.16802293828509</v>
      </c>
      <c r="G10" s="42">
        <v>17309914.653439999</v>
      </c>
      <c r="H10" s="42">
        <f t="shared" si="2"/>
        <v>1580150.3465600014</v>
      </c>
      <c r="I10" s="82">
        <f t="shared" si="3"/>
        <v>109.12858542746181</v>
      </c>
    </row>
    <row r="11" spans="1:15" s="4" customFormat="1" ht="47.25" x14ac:dyDescent="0.2">
      <c r="A11" s="5"/>
      <c r="B11" s="6" t="s">
        <v>4</v>
      </c>
      <c r="C11" s="41">
        <f>C12</f>
        <v>6372735</v>
      </c>
      <c r="D11" s="74">
        <f t="shared" si="0"/>
        <v>429461</v>
      </c>
      <c r="E11" s="41">
        <v>6802196</v>
      </c>
      <c r="F11" s="87">
        <f t="shared" si="1"/>
        <v>106.73903747762932</v>
      </c>
      <c r="G11" s="41">
        <v>6366082.4951799996</v>
      </c>
      <c r="H11" s="41">
        <f t="shared" si="2"/>
        <v>436113.50482000038</v>
      </c>
      <c r="I11" s="87">
        <f t="shared" si="3"/>
        <v>106.85057891018846</v>
      </c>
    </row>
    <row r="12" spans="1:15" ht="33" customHeight="1" x14ac:dyDescent="0.2">
      <c r="A12" s="48"/>
      <c r="B12" s="24" t="s">
        <v>5</v>
      </c>
      <c r="C12" s="42">
        <v>6372735</v>
      </c>
      <c r="D12" s="75">
        <f t="shared" si="0"/>
        <v>429461</v>
      </c>
      <c r="E12" s="42">
        <v>6802196</v>
      </c>
      <c r="F12" s="82">
        <f t="shared" si="1"/>
        <v>106.73903747762932</v>
      </c>
      <c r="G12" s="42">
        <v>6366082.4939999999</v>
      </c>
      <c r="H12" s="42">
        <f t="shared" si="2"/>
        <v>436113.50600000005</v>
      </c>
      <c r="I12" s="82">
        <f t="shared" si="3"/>
        <v>106.85057892999399</v>
      </c>
    </row>
    <row r="13" spans="1:15" s="4" customFormat="1" ht="18.75" customHeight="1" x14ac:dyDescent="0.2">
      <c r="A13" s="5"/>
      <c r="B13" s="6" t="s">
        <v>6</v>
      </c>
      <c r="C13" s="41">
        <f>C14</f>
        <v>3554000</v>
      </c>
      <c r="D13" s="74"/>
      <c r="E13" s="41">
        <v>3554000</v>
      </c>
      <c r="F13" s="87">
        <f t="shared" si="1"/>
        <v>100</v>
      </c>
      <c r="G13" s="41">
        <v>3527892.6736499998</v>
      </c>
      <c r="H13" s="41">
        <f t="shared" si="2"/>
        <v>26107.326350000221</v>
      </c>
      <c r="I13" s="87">
        <f t="shared" si="3"/>
        <v>100.74002609390578</v>
      </c>
    </row>
    <row r="14" spans="1:15" s="4" customFormat="1" ht="31.5" x14ac:dyDescent="0.2">
      <c r="A14" s="48"/>
      <c r="B14" s="24" t="s">
        <v>7</v>
      </c>
      <c r="C14" s="42">
        <v>3554000</v>
      </c>
      <c r="D14" s="75"/>
      <c r="E14" s="42">
        <v>3554000</v>
      </c>
      <c r="F14" s="82">
        <f t="shared" si="1"/>
        <v>100</v>
      </c>
      <c r="G14" s="42">
        <v>3527892.6736499998</v>
      </c>
      <c r="H14" s="42">
        <f t="shared" si="2"/>
        <v>26107.326350000221</v>
      </c>
      <c r="I14" s="82">
        <f t="shared" si="3"/>
        <v>100.74002609390578</v>
      </c>
    </row>
    <row r="15" spans="1:15" s="4" customFormat="1" ht="18.75" customHeight="1" x14ac:dyDescent="0.2">
      <c r="A15" s="5"/>
      <c r="B15" s="6" t="s">
        <v>8</v>
      </c>
      <c r="C15" s="41">
        <f>C16+C17+C18</f>
        <v>5976060</v>
      </c>
      <c r="D15" s="75"/>
      <c r="E15" s="41">
        <v>5976060</v>
      </c>
      <c r="F15" s="87">
        <f t="shared" si="1"/>
        <v>100</v>
      </c>
      <c r="G15" s="41">
        <v>7636109.7203000002</v>
      </c>
      <c r="H15" s="41">
        <f t="shared" si="2"/>
        <v>-1660049.7203000002</v>
      </c>
      <c r="I15" s="87">
        <f t="shared" si="3"/>
        <v>78.260530805537172</v>
      </c>
    </row>
    <row r="16" spans="1:15" s="4" customFormat="1" ht="18.75" customHeight="1" x14ac:dyDescent="0.2">
      <c r="A16" s="48"/>
      <c r="B16" s="24" t="s">
        <v>9</v>
      </c>
      <c r="C16" s="42">
        <v>4527700</v>
      </c>
      <c r="D16" s="75"/>
      <c r="E16" s="42">
        <v>4527700</v>
      </c>
      <c r="F16" s="82">
        <f t="shared" si="1"/>
        <v>100</v>
      </c>
      <c r="G16" s="42">
        <v>6406852.1084700003</v>
      </c>
      <c r="H16" s="42">
        <f t="shared" si="2"/>
        <v>-1879152.1084700003</v>
      </c>
      <c r="I16" s="82">
        <f t="shared" si="3"/>
        <v>70.669650607578106</v>
      </c>
    </row>
    <row r="17" spans="1:9" ht="18.75" customHeight="1" x14ac:dyDescent="0.2">
      <c r="A17" s="48"/>
      <c r="B17" s="24" t="s">
        <v>10</v>
      </c>
      <c r="C17" s="42">
        <v>1445000</v>
      </c>
      <c r="D17" s="75"/>
      <c r="E17" s="42">
        <v>1445000</v>
      </c>
      <c r="F17" s="82">
        <f t="shared" si="1"/>
        <v>100</v>
      </c>
      <c r="G17" s="42">
        <v>1226154.4105700001</v>
      </c>
      <c r="H17" s="42">
        <f t="shared" si="2"/>
        <v>218845.58942999993</v>
      </c>
      <c r="I17" s="82">
        <f t="shared" si="3"/>
        <v>117.84812643036251</v>
      </c>
    </row>
    <row r="18" spans="1:9" ht="18.75" customHeight="1" x14ac:dyDescent="0.2">
      <c r="A18" s="48"/>
      <c r="B18" s="24" t="s">
        <v>27</v>
      </c>
      <c r="C18" s="42">
        <v>3360</v>
      </c>
      <c r="D18" s="75"/>
      <c r="E18" s="42">
        <v>3360</v>
      </c>
      <c r="F18" s="82">
        <f t="shared" si="1"/>
        <v>100</v>
      </c>
      <c r="G18" s="42">
        <v>3103.2015900000001</v>
      </c>
      <c r="H18" s="42">
        <f t="shared" si="2"/>
        <v>256.79840999999988</v>
      </c>
      <c r="I18" s="82">
        <f t="shared" si="3"/>
        <v>108.27527321549226</v>
      </c>
    </row>
    <row r="19" spans="1:9" s="4" customFormat="1" ht="30.75" customHeight="1" x14ac:dyDescent="0.2">
      <c r="A19" s="5"/>
      <c r="B19" s="6" t="s">
        <v>11</v>
      </c>
      <c r="C19" s="41">
        <v>4320</v>
      </c>
      <c r="D19" s="75"/>
      <c r="E19" s="41">
        <v>4320</v>
      </c>
      <c r="F19" s="87">
        <f t="shared" si="1"/>
        <v>100</v>
      </c>
      <c r="G19" s="41">
        <v>4591.3625899999997</v>
      </c>
      <c r="H19" s="41">
        <f t="shared" si="2"/>
        <v>-271.36258999999973</v>
      </c>
      <c r="I19" s="87">
        <f t="shared" si="3"/>
        <v>94.089715532573521</v>
      </c>
    </row>
    <row r="20" spans="1:9" ht="18.75" customHeight="1" x14ac:dyDescent="0.2">
      <c r="A20" s="48"/>
      <c r="B20" s="24" t="s">
        <v>12</v>
      </c>
      <c r="C20" s="42">
        <v>4300</v>
      </c>
      <c r="D20" s="75"/>
      <c r="E20" s="42">
        <v>4300</v>
      </c>
      <c r="F20" s="82">
        <f t="shared" si="1"/>
        <v>100</v>
      </c>
      <c r="G20" s="42">
        <v>4573.22174</v>
      </c>
      <c r="H20" s="42">
        <f t="shared" si="2"/>
        <v>-273.22173999999995</v>
      </c>
      <c r="I20" s="82">
        <f t="shared" si="3"/>
        <v>94.025617922475817</v>
      </c>
    </row>
    <row r="21" spans="1:9" ht="18.75" customHeight="1" x14ac:dyDescent="0.2">
      <c r="A21" s="5"/>
      <c r="B21" s="6" t="s">
        <v>23</v>
      </c>
      <c r="C21" s="41">
        <v>277642</v>
      </c>
      <c r="D21" s="75"/>
      <c r="E21" s="41">
        <v>277642</v>
      </c>
      <c r="F21" s="87">
        <f t="shared" si="1"/>
        <v>100</v>
      </c>
      <c r="G21" s="41">
        <v>255032.0043</v>
      </c>
      <c r="H21" s="41">
        <f t="shared" si="2"/>
        <v>22609.995699999999</v>
      </c>
      <c r="I21" s="87">
        <f t="shared" si="3"/>
        <v>108.86555229099926</v>
      </c>
    </row>
    <row r="22" spans="1:9" ht="55.5" hidden="1" customHeight="1" x14ac:dyDescent="0.2">
      <c r="A22" s="5"/>
      <c r="B22" s="6" t="s">
        <v>63</v>
      </c>
      <c r="C22" s="41">
        <v>1</v>
      </c>
      <c r="D22" s="75"/>
      <c r="E22" s="41"/>
      <c r="F22" s="82">
        <f t="shared" si="1"/>
        <v>0</v>
      </c>
      <c r="G22" s="65"/>
      <c r="H22" s="65">
        <f t="shared" si="2"/>
        <v>0</v>
      </c>
      <c r="I22" s="82" t="e">
        <f t="shared" si="3"/>
        <v>#DIV/0!</v>
      </c>
    </row>
    <row r="23" spans="1:9" s="4" customFormat="1" ht="50.25" customHeight="1" x14ac:dyDescent="0.2">
      <c r="A23" s="5"/>
      <c r="B23" s="6" t="s">
        <v>13</v>
      </c>
      <c r="C23" s="41">
        <f>SUM(C24:C32)</f>
        <v>23215</v>
      </c>
      <c r="D23" s="75"/>
      <c r="E23" s="41">
        <v>23215</v>
      </c>
      <c r="F23" s="87">
        <f t="shared" si="1"/>
        <v>100</v>
      </c>
      <c r="G23" s="41">
        <v>35630.632140000002</v>
      </c>
      <c r="H23" s="41">
        <f t="shared" si="2"/>
        <v>-12415.632140000002</v>
      </c>
      <c r="I23" s="87">
        <f t="shared" si="3"/>
        <v>65.154611652085052</v>
      </c>
    </row>
    <row r="24" spans="1:9" ht="63" hidden="1" x14ac:dyDescent="0.2">
      <c r="A24" s="48"/>
      <c r="B24" s="24" t="s">
        <v>32</v>
      </c>
      <c r="C24" s="42">
        <v>6700</v>
      </c>
      <c r="D24" s="75">
        <f t="shared" si="0"/>
        <v>-6700</v>
      </c>
      <c r="E24" s="42"/>
      <c r="F24" s="82">
        <f t="shared" si="1"/>
        <v>0</v>
      </c>
      <c r="G24" s="65"/>
      <c r="H24" s="65">
        <f t="shared" si="2"/>
        <v>0</v>
      </c>
      <c r="I24" s="82" t="e">
        <f t="shared" si="3"/>
        <v>#DIV/0!</v>
      </c>
    </row>
    <row r="25" spans="1:9" ht="47.25" hidden="1" x14ac:dyDescent="0.2">
      <c r="A25" s="48"/>
      <c r="B25" s="24" t="s">
        <v>25</v>
      </c>
      <c r="C25" s="42">
        <f>725</f>
        <v>725</v>
      </c>
      <c r="D25" s="75">
        <f t="shared" si="0"/>
        <v>-725</v>
      </c>
      <c r="E25" s="42"/>
      <c r="F25" s="82">
        <f t="shared" si="1"/>
        <v>0</v>
      </c>
      <c r="G25" s="65"/>
      <c r="H25" s="65">
        <f t="shared" si="2"/>
        <v>0</v>
      </c>
      <c r="I25" s="82" t="e">
        <f t="shared" si="3"/>
        <v>#DIV/0!</v>
      </c>
    </row>
    <row r="26" spans="1:9" ht="81" hidden="1" customHeight="1" x14ac:dyDescent="0.2">
      <c r="A26" s="48"/>
      <c r="B26" s="25" t="s">
        <v>36</v>
      </c>
      <c r="C26" s="42">
        <v>9700</v>
      </c>
      <c r="D26" s="75">
        <f t="shared" si="0"/>
        <v>-9700</v>
      </c>
      <c r="E26" s="42"/>
      <c r="F26" s="82">
        <f t="shared" si="1"/>
        <v>0</v>
      </c>
      <c r="G26" s="65"/>
      <c r="H26" s="65">
        <f t="shared" si="2"/>
        <v>0</v>
      </c>
      <c r="I26" s="82" t="e">
        <f t="shared" si="3"/>
        <v>#DIV/0!</v>
      </c>
    </row>
    <row r="27" spans="1:9" ht="80.25" hidden="1" customHeight="1" x14ac:dyDescent="0.2">
      <c r="A27" s="48"/>
      <c r="B27" s="25" t="s">
        <v>26</v>
      </c>
      <c r="C27" s="42">
        <v>1755</v>
      </c>
      <c r="D27" s="75">
        <f t="shared" si="0"/>
        <v>-1755</v>
      </c>
      <c r="E27" s="42"/>
      <c r="F27" s="82">
        <f t="shared" si="1"/>
        <v>0</v>
      </c>
      <c r="G27" s="65"/>
      <c r="H27" s="65">
        <f t="shared" si="2"/>
        <v>0</v>
      </c>
      <c r="I27" s="82" t="e">
        <f t="shared" si="3"/>
        <v>#DIV/0!</v>
      </c>
    </row>
    <row r="28" spans="1:9" ht="47.25" hidden="1" x14ac:dyDescent="0.2">
      <c r="A28" s="48"/>
      <c r="B28" s="25" t="s">
        <v>37</v>
      </c>
      <c r="C28" s="42">
        <v>820</v>
      </c>
      <c r="D28" s="75">
        <f t="shared" si="0"/>
        <v>-820</v>
      </c>
      <c r="E28" s="42"/>
      <c r="F28" s="82">
        <f t="shared" si="1"/>
        <v>0</v>
      </c>
      <c r="G28" s="65"/>
      <c r="H28" s="65">
        <f t="shared" si="2"/>
        <v>0</v>
      </c>
      <c r="I28" s="82" t="e">
        <f t="shared" si="3"/>
        <v>#DIV/0!</v>
      </c>
    </row>
    <row r="29" spans="1:9" ht="126" hidden="1" x14ac:dyDescent="0.2">
      <c r="A29" s="48"/>
      <c r="B29" s="26" t="s">
        <v>57</v>
      </c>
      <c r="C29" s="42">
        <v>3</v>
      </c>
      <c r="D29" s="75">
        <f t="shared" si="0"/>
        <v>-3</v>
      </c>
      <c r="E29" s="42"/>
      <c r="F29" s="82">
        <f t="shared" si="1"/>
        <v>0</v>
      </c>
      <c r="G29" s="65"/>
      <c r="H29" s="65">
        <f t="shared" si="2"/>
        <v>0</v>
      </c>
      <c r="I29" s="82" t="e">
        <f t="shared" si="3"/>
        <v>#DIV/0!</v>
      </c>
    </row>
    <row r="30" spans="1:9" ht="63" hidden="1" customHeight="1" x14ac:dyDescent="0.2">
      <c r="A30" s="48"/>
      <c r="B30" s="25" t="s">
        <v>33</v>
      </c>
      <c r="C30" s="42">
        <v>3400</v>
      </c>
      <c r="D30" s="75">
        <f t="shared" si="0"/>
        <v>-3400</v>
      </c>
      <c r="E30" s="42"/>
      <c r="F30" s="82">
        <f t="shared" si="1"/>
        <v>0</v>
      </c>
      <c r="G30" s="65"/>
      <c r="H30" s="65">
        <f t="shared" si="2"/>
        <v>0</v>
      </c>
      <c r="I30" s="82" t="e">
        <f t="shared" si="3"/>
        <v>#DIV/0!</v>
      </c>
    </row>
    <row r="31" spans="1:9" ht="47.25" hidden="1" x14ac:dyDescent="0.2">
      <c r="A31" s="48"/>
      <c r="B31" s="25" t="s">
        <v>58</v>
      </c>
      <c r="C31" s="42">
        <v>1</v>
      </c>
      <c r="D31" s="75">
        <f t="shared" si="0"/>
        <v>-1</v>
      </c>
      <c r="E31" s="42"/>
      <c r="F31" s="82">
        <f t="shared" si="1"/>
        <v>0</v>
      </c>
      <c r="G31" s="65"/>
      <c r="H31" s="65">
        <f t="shared" si="2"/>
        <v>0</v>
      </c>
      <c r="I31" s="82" t="e">
        <f t="shared" si="3"/>
        <v>#DIV/0!</v>
      </c>
    </row>
    <row r="32" spans="1:9" ht="94.5" hidden="1" x14ac:dyDescent="0.2">
      <c r="A32" s="48"/>
      <c r="B32" s="25" t="s">
        <v>62</v>
      </c>
      <c r="C32" s="42">
        <v>111</v>
      </c>
      <c r="D32" s="75">
        <f t="shared" si="0"/>
        <v>-111</v>
      </c>
      <c r="E32" s="42"/>
      <c r="F32" s="82">
        <f t="shared" si="1"/>
        <v>0</v>
      </c>
      <c r="G32" s="65"/>
      <c r="H32" s="65">
        <f t="shared" si="2"/>
        <v>0</v>
      </c>
      <c r="I32" s="82" t="e">
        <f t="shared" si="3"/>
        <v>#DIV/0!</v>
      </c>
    </row>
    <row r="33" spans="1:9" s="4" customFormat="1" ht="31.5" x14ac:dyDescent="0.2">
      <c r="A33" s="5"/>
      <c r="B33" s="6" t="s">
        <v>14</v>
      </c>
      <c r="C33" s="41">
        <v>177413</v>
      </c>
      <c r="D33" s="75"/>
      <c r="E33" s="41">
        <v>177413</v>
      </c>
      <c r="F33" s="87">
        <f t="shared" si="1"/>
        <v>100</v>
      </c>
      <c r="G33" s="41">
        <v>181081.01753000001</v>
      </c>
      <c r="H33" s="41">
        <f t="shared" si="2"/>
        <v>-3668.0175300000119</v>
      </c>
      <c r="I33" s="87">
        <f t="shared" si="3"/>
        <v>97.974377668055496</v>
      </c>
    </row>
    <row r="34" spans="1:9" x14ac:dyDescent="0.2">
      <c r="A34" s="48"/>
      <c r="B34" s="24" t="s">
        <v>15</v>
      </c>
      <c r="C34" s="42">
        <v>24462</v>
      </c>
      <c r="D34" s="75"/>
      <c r="E34" s="42">
        <v>24462</v>
      </c>
      <c r="F34" s="82">
        <f t="shared" si="1"/>
        <v>100</v>
      </c>
      <c r="G34" s="42">
        <v>35386.195220000001</v>
      </c>
      <c r="H34" s="42">
        <f t="shared" si="2"/>
        <v>-10924.195220000001</v>
      </c>
      <c r="I34" s="82">
        <f t="shared" si="3"/>
        <v>69.128652707410225</v>
      </c>
    </row>
    <row r="35" spans="1:9" x14ac:dyDescent="0.2">
      <c r="A35" s="48"/>
      <c r="B35" s="24" t="s">
        <v>39</v>
      </c>
      <c r="C35" s="42">
        <v>8676</v>
      </c>
      <c r="D35" s="75"/>
      <c r="E35" s="42">
        <v>8676</v>
      </c>
      <c r="F35" s="82">
        <f t="shared" si="1"/>
        <v>100</v>
      </c>
      <c r="G35" s="42">
        <v>14085.4609</v>
      </c>
      <c r="H35" s="42">
        <f t="shared" si="2"/>
        <v>-5409.4609</v>
      </c>
      <c r="I35" s="82">
        <f t="shared" si="3"/>
        <v>61.595428517358627</v>
      </c>
    </row>
    <row r="36" spans="1:9" x14ac:dyDescent="0.2">
      <c r="A36" s="48"/>
      <c r="B36" s="24" t="s">
        <v>16</v>
      </c>
      <c r="C36" s="42">
        <v>144275</v>
      </c>
      <c r="D36" s="75"/>
      <c r="E36" s="42">
        <v>144275</v>
      </c>
      <c r="F36" s="82">
        <f t="shared" si="1"/>
        <v>100</v>
      </c>
      <c r="G36" s="42">
        <v>131609.36141000001</v>
      </c>
      <c r="H36" s="42">
        <f t="shared" si="2"/>
        <v>12665.638589999988</v>
      </c>
      <c r="I36" s="82">
        <f t="shared" si="3"/>
        <v>109.62366085079842</v>
      </c>
    </row>
    <row r="37" spans="1:9" s="4" customFormat="1" ht="31.5" x14ac:dyDescent="0.2">
      <c r="A37" s="5"/>
      <c r="B37" s="6" t="s">
        <v>29</v>
      </c>
      <c r="C37" s="41">
        <v>19076</v>
      </c>
      <c r="D37" s="74">
        <f t="shared" si="0"/>
        <v>10891</v>
      </c>
      <c r="E37" s="41">
        <v>29967</v>
      </c>
      <c r="F37" s="87">
        <f t="shared" si="1"/>
        <v>157.0926819039631</v>
      </c>
      <c r="G37" s="41">
        <v>112034.18119</v>
      </c>
      <c r="H37" s="41">
        <f t="shared" si="2"/>
        <v>-82067.181190000003</v>
      </c>
      <c r="I37" s="87">
        <f t="shared" si="3"/>
        <v>26.748086772891778</v>
      </c>
    </row>
    <row r="38" spans="1:9" ht="31.5" x14ac:dyDescent="0.2">
      <c r="A38" s="5"/>
      <c r="B38" s="6" t="s">
        <v>17</v>
      </c>
      <c r="C38" s="41">
        <v>29470</v>
      </c>
      <c r="D38" s="75"/>
      <c r="E38" s="41">
        <v>29470</v>
      </c>
      <c r="F38" s="87">
        <f t="shared" si="1"/>
        <v>100</v>
      </c>
      <c r="G38" s="41">
        <v>30957.62759</v>
      </c>
      <c r="H38" s="41">
        <f t="shared" si="2"/>
        <v>-1487.6275900000001</v>
      </c>
      <c r="I38" s="87">
        <f t="shared" si="3"/>
        <v>95.194633097529291</v>
      </c>
    </row>
    <row r="39" spans="1:9" ht="19.5" x14ac:dyDescent="0.2">
      <c r="A39" s="5"/>
      <c r="B39" s="6" t="s">
        <v>28</v>
      </c>
      <c r="C39" s="41">
        <v>2901</v>
      </c>
      <c r="D39" s="75"/>
      <c r="E39" s="41">
        <v>2901</v>
      </c>
      <c r="F39" s="87">
        <f t="shared" si="1"/>
        <v>100</v>
      </c>
      <c r="G39" s="41">
        <v>3292.3</v>
      </c>
      <c r="H39" s="41">
        <f t="shared" si="2"/>
        <v>-391.30000000000018</v>
      </c>
      <c r="I39" s="87">
        <f t="shared" si="3"/>
        <v>88.114691856756664</v>
      </c>
    </row>
    <row r="40" spans="1:9" ht="19.5" x14ac:dyDescent="0.2">
      <c r="A40" s="5"/>
      <c r="B40" s="6" t="s">
        <v>24</v>
      </c>
      <c r="C40" s="41">
        <v>883818</v>
      </c>
      <c r="D40" s="75"/>
      <c r="E40" s="41">
        <v>883818</v>
      </c>
      <c r="F40" s="87">
        <f t="shared" si="1"/>
        <v>100</v>
      </c>
      <c r="G40" s="41">
        <v>1010746.98291</v>
      </c>
      <c r="H40" s="41">
        <f t="shared" si="2"/>
        <v>-126928.98291000002</v>
      </c>
      <c r="I40" s="87">
        <f t="shared" si="3"/>
        <v>87.442061657749008</v>
      </c>
    </row>
    <row r="41" spans="1:9" s="32" customFormat="1" ht="27.75" customHeight="1" x14ac:dyDescent="0.3">
      <c r="A41" s="47" t="s">
        <v>218</v>
      </c>
      <c r="B41" s="46" t="s">
        <v>18</v>
      </c>
      <c r="C41" s="41">
        <v>20707536.899999999</v>
      </c>
      <c r="D41" s="41">
        <f>D46+D42+D106+D130</f>
        <v>464131.6</v>
      </c>
      <c r="E41" s="41">
        <v>21171668.5</v>
      </c>
      <c r="F41" s="87">
        <f t="shared" si="1"/>
        <v>102.24136555806405</v>
      </c>
      <c r="G41" s="41">
        <v>23220065.168639999</v>
      </c>
      <c r="H41" s="41">
        <f t="shared" si="2"/>
        <v>-2048396.6686399989</v>
      </c>
      <c r="I41" s="87">
        <f t="shared" si="3"/>
        <v>91.178333679241902</v>
      </c>
    </row>
    <row r="42" spans="1:9" s="39" customFormat="1" ht="27.75" customHeight="1" x14ac:dyDescent="0.25">
      <c r="A42" s="48"/>
      <c r="B42" s="24" t="s">
        <v>222</v>
      </c>
      <c r="C42" s="41">
        <f>C43+C44+C45</f>
        <v>6637172.7999999998</v>
      </c>
      <c r="D42" s="75"/>
      <c r="E42" s="41">
        <f t="shared" ref="E42:G42" si="4">E43+E44+E45</f>
        <v>6637172.7999999998</v>
      </c>
      <c r="F42" s="87">
        <f t="shared" si="1"/>
        <v>100</v>
      </c>
      <c r="G42" s="41">
        <f t="shared" si="4"/>
        <v>9374635.9000000004</v>
      </c>
      <c r="H42" s="41">
        <f t="shared" si="2"/>
        <v>-2737463.1000000006</v>
      </c>
      <c r="I42" s="87">
        <f t="shared" si="3"/>
        <v>70.799259521108439</v>
      </c>
    </row>
    <row r="43" spans="1:9" ht="31.5" x14ac:dyDescent="0.2">
      <c r="A43" s="49"/>
      <c r="B43" s="12" t="s">
        <v>19</v>
      </c>
      <c r="C43" s="42">
        <v>4409777.8</v>
      </c>
      <c r="D43" s="75"/>
      <c r="E43" s="42">
        <v>4409777.8</v>
      </c>
      <c r="F43" s="82">
        <f t="shared" si="1"/>
        <v>100</v>
      </c>
      <c r="G43" s="42">
        <v>4008888.9</v>
      </c>
      <c r="H43" s="42">
        <f t="shared" si="2"/>
        <v>400888.89999999991</v>
      </c>
      <c r="I43" s="82">
        <f t="shared" si="3"/>
        <v>110.00000024944568</v>
      </c>
    </row>
    <row r="44" spans="1:9" ht="34.5" customHeight="1" x14ac:dyDescent="0.2">
      <c r="A44" s="49"/>
      <c r="B44" s="12" t="s">
        <v>103</v>
      </c>
      <c r="C44" s="42">
        <v>435625</v>
      </c>
      <c r="D44" s="75"/>
      <c r="E44" s="42">
        <v>435625</v>
      </c>
      <c r="F44" s="82">
        <f t="shared" si="1"/>
        <v>100</v>
      </c>
      <c r="G44" s="42">
        <v>2000000</v>
      </c>
      <c r="H44" s="42">
        <f t="shared" si="2"/>
        <v>-1564375</v>
      </c>
      <c r="I44" s="82">
        <f t="shared" si="3"/>
        <v>21.78125</v>
      </c>
    </row>
    <row r="45" spans="1:9" ht="63" x14ac:dyDescent="0.2">
      <c r="A45" s="49"/>
      <c r="B45" s="12" t="s">
        <v>104</v>
      </c>
      <c r="C45" s="42">
        <v>1791770</v>
      </c>
      <c r="D45" s="75"/>
      <c r="E45" s="42">
        <v>1791770</v>
      </c>
      <c r="F45" s="82">
        <f t="shared" si="1"/>
        <v>100</v>
      </c>
      <c r="G45" s="42">
        <v>3365747</v>
      </c>
      <c r="H45" s="42">
        <f t="shared" si="2"/>
        <v>-1573977</v>
      </c>
      <c r="I45" s="82">
        <f t="shared" si="3"/>
        <v>53.235433322825507</v>
      </c>
    </row>
    <row r="46" spans="1:9" s="40" customFormat="1" ht="19.5" x14ac:dyDescent="0.3">
      <c r="A46" s="60"/>
      <c r="B46" s="61" t="s">
        <v>216</v>
      </c>
      <c r="C46" s="41">
        <f>SUM(C47:C105)</f>
        <v>7399845.5999999987</v>
      </c>
      <c r="D46" s="41">
        <f t="shared" ref="D46:E46" si="5">SUM(D47:D105)</f>
        <v>0</v>
      </c>
      <c r="E46" s="41">
        <f t="shared" si="5"/>
        <v>7399845.5999999987</v>
      </c>
      <c r="F46" s="87">
        <f t="shared" si="1"/>
        <v>100</v>
      </c>
      <c r="G46" s="41">
        <v>6365426.1309799999</v>
      </c>
      <c r="H46" s="41">
        <f t="shared" si="2"/>
        <v>1034419.4690199988</v>
      </c>
      <c r="I46" s="87">
        <f t="shared" si="3"/>
        <v>116.25059261917383</v>
      </c>
    </row>
    <row r="47" spans="1:9" ht="63" x14ac:dyDescent="0.2">
      <c r="A47" s="49"/>
      <c r="B47" s="12" t="s">
        <v>105</v>
      </c>
      <c r="C47" s="42">
        <v>5610.3</v>
      </c>
      <c r="D47" s="75"/>
      <c r="E47" s="42">
        <v>5610.3</v>
      </c>
      <c r="F47" s="82">
        <f t="shared" si="1"/>
        <v>100</v>
      </c>
      <c r="G47" s="65" t="s">
        <v>226</v>
      </c>
      <c r="H47" s="65"/>
      <c r="I47" s="82"/>
    </row>
    <row r="48" spans="1:9" ht="47.25" x14ac:dyDescent="0.2">
      <c r="A48" s="17"/>
      <c r="B48" s="14" t="s">
        <v>64</v>
      </c>
      <c r="C48" s="43">
        <v>27517.800000000003</v>
      </c>
      <c r="D48" s="75"/>
      <c r="E48" s="43">
        <v>27517.800000000003</v>
      </c>
      <c r="F48" s="82">
        <f t="shared" si="1"/>
        <v>100</v>
      </c>
      <c r="G48" s="65">
        <v>9134.2000000000007</v>
      </c>
      <c r="H48" s="65">
        <f t="shared" si="2"/>
        <v>18383.600000000002</v>
      </c>
      <c r="I48" s="82">
        <f t="shared" si="3"/>
        <v>301.26119419325175</v>
      </c>
    </row>
    <row r="49" spans="1:9" ht="47.25" x14ac:dyDescent="0.2">
      <c r="A49" s="17"/>
      <c r="B49" s="14" t="s">
        <v>65</v>
      </c>
      <c r="C49" s="43">
        <v>8707.2999999999993</v>
      </c>
      <c r="D49" s="75"/>
      <c r="E49" s="43">
        <v>8707.2999999999993</v>
      </c>
      <c r="F49" s="82">
        <f t="shared" si="1"/>
        <v>100</v>
      </c>
      <c r="G49" s="65" t="s">
        <v>226</v>
      </c>
      <c r="H49" s="65"/>
      <c r="I49" s="82"/>
    </row>
    <row r="50" spans="1:9" ht="51.75" customHeight="1" x14ac:dyDescent="0.2">
      <c r="A50" s="17"/>
      <c r="B50" s="14" t="s">
        <v>66</v>
      </c>
      <c r="C50" s="43">
        <v>17768.7</v>
      </c>
      <c r="D50" s="75"/>
      <c r="E50" s="43">
        <v>17768.7</v>
      </c>
      <c r="F50" s="82">
        <f t="shared" si="1"/>
        <v>100</v>
      </c>
      <c r="G50" s="65">
        <v>20323.14</v>
      </c>
      <c r="H50" s="65">
        <f t="shared" si="2"/>
        <v>-2554.4399999999987</v>
      </c>
      <c r="I50" s="82">
        <f t="shared" si="3"/>
        <v>87.430879283417823</v>
      </c>
    </row>
    <row r="51" spans="1:9" ht="47.25" x14ac:dyDescent="0.2">
      <c r="A51" s="16"/>
      <c r="B51" s="15" t="s">
        <v>45</v>
      </c>
      <c r="C51" s="43">
        <v>395.9</v>
      </c>
      <c r="D51" s="75"/>
      <c r="E51" s="43">
        <v>395.9</v>
      </c>
      <c r="F51" s="82">
        <f t="shared" si="1"/>
        <v>100</v>
      </c>
      <c r="G51" s="65">
        <v>232.84</v>
      </c>
      <c r="H51" s="65">
        <f t="shared" si="2"/>
        <v>163.05999999999997</v>
      </c>
      <c r="I51" s="82">
        <f t="shared" si="3"/>
        <v>170.03092252190345</v>
      </c>
    </row>
    <row r="52" spans="1:9" ht="63" x14ac:dyDescent="0.2">
      <c r="A52" s="16"/>
      <c r="B52" s="15" t="s">
        <v>67</v>
      </c>
      <c r="C52" s="43">
        <v>10907.7</v>
      </c>
      <c r="D52" s="75"/>
      <c r="E52" s="43">
        <v>10907.7</v>
      </c>
      <c r="F52" s="82">
        <f t="shared" si="1"/>
        <v>100</v>
      </c>
      <c r="G52" s="65">
        <v>3114.7</v>
      </c>
      <c r="H52" s="65">
        <f t="shared" si="2"/>
        <v>7793.0000000000009</v>
      </c>
      <c r="I52" s="82">
        <f t="shared" si="3"/>
        <v>350.20066137990824</v>
      </c>
    </row>
    <row r="53" spans="1:9" ht="63" x14ac:dyDescent="0.2">
      <c r="A53" s="16"/>
      <c r="B53" s="19" t="s">
        <v>43</v>
      </c>
      <c r="C53" s="43">
        <v>105843.2</v>
      </c>
      <c r="D53" s="75"/>
      <c r="E53" s="43">
        <v>105843.2</v>
      </c>
      <c r="F53" s="82">
        <f t="shared" si="1"/>
        <v>100</v>
      </c>
      <c r="G53" s="65">
        <v>103604.7</v>
      </c>
      <c r="H53" s="65">
        <f t="shared" si="2"/>
        <v>2238.5</v>
      </c>
      <c r="I53" s="82">
        <f t="shared" si="3"/>
        <v>102.1606162654783</v>
      </c>
    </row>
    <row r="54" spans="1:9" ht="63" x14ac:dyDescent="0.2">
      <c r="A54" s="16"/>
      <c r="B54" s="19" t="s">
        <v>106</v>
      </c>
      <c r="C54" s="43">
        <v>429045.9</v>
      </c>
      <c r="D54" s="75"/>
      <c r="E54" s="43">
        <v>429045.9</v>
      </c>
      <c r="F54" s="82">
        <f t="shared" si="1"/>
        <v>100</v>
      </c>
      <c r="G54" s="65">
        <v>448804.49800000002</v>
      </c>
      <c r="H54" s="65">
        <f t="shared" si="2"/>
        <v>-19758.597999999998</v>
      </c>
      <c r="I54" s="82">
        <f t="shared" si="3"/>
        <v>95.597504461731134</v>
      </c>
    </row>
    <row r="55" spans="1:9" ht="94.5" x14ac:dyDescent="0.2">
      <c r="A55" s="50"/>
      <c r="B55" s="14" t="s">
        <v>46</v>
      </c>
      <c r="C55" s="43">
        <v>502.2</v>
      </c>
      <c r="D55" s="75"/>
      <c r="E55" s="43">
        <v>502.2</v>
      </c>
      <c r="F55" s="82">
        <f t="shared" si="1"/>
        <v>100</v>
      </c>
      <c r="G55" s="65">
        <v>502.2</v>
      </c>
      <c r="H55" s="65">
        <f t="shared" si="2"/>
        <v>0</v>
      </c>
      <c r="I55" s="82">
        <f t="shared" si="3"/>
        <v>100</v>
      </c>
    </row>
    <row r="56" spans="1:9" ht="63" x14ac:dyDescent="0.2">
      <c r="A56" s="50"/>
      <c r="B56" s="19" t="s">
        <v>44</v>
      </c>
      <c r="C56" s="43">
        <v>12375.3</v>
      </c>
      <c r="D56" s="75"/>
      <c r="E56" s="43">
        <v>12375.3</v>
      </c>
      <c r="F56" s="82">
        <f t="shared" si="1"/>
        <v>100</v>
      </c>
      <c r="G56" s="65">
        <v>11423.9</v>
      </c>
      <c r="H56" s="65">
        <f t="shared" si="2"/>
        <v>951.39999999999964</v>
      </c>
      <c r="I56" s="82">
        <f t="shared" si="3"/>
        <v>108.32815413300185</v>
      </c>
    </row>
    <row r="57" spans="1:9" ht="78.75" x14ac:dyDescent="0.2">
      <c r="A57" s="50"/>
      <c r="B57" s="19" t="s">
        <v>60</v>
      </c>
      <c r="C57" s="43">
        <v>523219</v>
      </c>
      <c r="D57" s="75"/>
      <c r="E57" s="43">
        <v>523219</v>
      </c>
      <c r="F57" s="82">
        <f t="shared" si="1"/>
        <v>100</v>
      </c>
      <c r="G57" s="65">
        <v>152208.1</v>
      </c>
      <c r="H57" s="65">
        <f t="shared" si="2"/>
        <v>371010.9</v>
      </c>
      <c r="I57" s="82">
        <f t="shared" si="3"/>
        <v>343.75240213891374</v>
      </c>
    </row>
    <row r="58" spans="1:9" ht="94.5" x14ac:dyDescent="0.2">
      <c r="A58" s="50"/>
      <c r="B58" s="19" t="s">
        <v>107</v>
      </c>
      <c r="C58" s="43">
        <v>112590</v>
      </c>
      <c r="D58" s="75"/>
      <c r="E58" s="43">
        <v>112590</v>
      </c>
      <c r="F58" s="82">
        <f t="shared" si="1"/>
        <v>100</v>
      </c>
      <c r="G58" s="65">
        <v>28200</v>
      </c>
      <c r="H58" s="65">
        <f t="shared" si="2"/>
        <v>84390</v>
      </c>
      <c r="I58" s="82">
        <f t="shared" si="3"/>
        <v>399.25531914893617</v>
      </c>
    </row>
    <row r="59" spans="1:9" ht="94.5" x14ac:dyDescent="0.2">
      <c r="A59" s="50"/>
      <c r="B59" s="19" t="s">
        <v>108</v>
      </c>
      <c r="C59" s="43">
        <v>45508.800000000003</v>
      </c>
      <c r="D59" s="75"/>
      <c r="E59" s="43">
        <v>45508.800000000003</v>
      </c>
      <c r="F59" s="82">
        <f t="shared" si="1"/>
        <v>100</v>
      </c>
      <c r="G59" s="65" t="s">
        <v>226</v>
      </c>
      <c r="H59" s="65" t="e">
        <f t="shared" si="2"/>
        <v>#VALUE!</v>
      </c>
      <c r="I59" s="82" t="e">
        <f t="shared" si="3"/>
        <v>#VALUE!</v>
      </c>
    </row>
    <row r="60" spans="1:9" ht="68.25" customHeight="1" x14ac:dyDescent="0.2">
      <c r="A60" s="17"/>
      <c r="B60" s="14" t="s">
        <v>68</v>
      </c>
      <c r="C60" s="43">
        <v>129572</v>
      </c>
      <c r="D60" s="75"/>
      <c r="E60" s="43">
        <v>129572</v>
      </c>
      <c r="F60" s="82">
        <f t="shared" si="1"/>
        <v>100</v>
      </c>
      <c r="G60" s="65">
        <v>134361.63</v>
      </c>
      <c r="H60" s="65">
        <f t="shared" si="2"/>
        <v>-4789.6300000000047</v>
      </c>
      <c r="I60" s="82">
        <f t="shared" si="3"/>
        <v>96.435269503652194</v>
      </c>
    </row>
    <row r="61" spans="1:9" ht="31.5" x14ac:dyDescent="0.2">
      <c r="A61" s="17"/>
      <c r="B61" s="14" t="s">
        <v>109</v>
      </c>
      <c r="C61" s="43">
        <v>10260.9</v>
      </c>
      <c r="D61" s="75"/>
      <c r="E61" s="43">
        <v>10260.9</v>
      </c>
      <c r="F61" s="82">
        <f t="shared" si="1"/>
        <v>100</v>
      </c>
      <c r="G61" s="65" t="s">
        <v>226</v>
      </c>
      <c r="H61" s="65"/>
      <c r="I61" s="82"/>
    </row>
    <row r="62" spans="1:9" ht="78.75" x14ac:dyDescent="0.2">
      <c r="A62" s="16"/>
      <c r="B62" s="14" t="s">
        <v>110</v>
      </c>
      <c r="C62" s="43">
        <v>15161.3</v>
      </c>
      <c r="D62" s="75"/>
      <c r="E62" s="43">
        <v>15161.3</v>
      </c>
      <c r="F62" s="82">
        <f t="shared" si="1"/>
        <v>100</v>
      </c>
      <c r="G62" s="65" t="s">
        <v>226</v>
      </c>
      <c r="H62" s="65"/>
      <c r="I62" s="82"/>
    </row>
    <row r="63" spans="1:9" ht="31.5" x14ac:dyDescent="0.2">
      <c r="A63" s="16"/>
      <c r="B63" s="14" t="s">
        <v>69</v>
      </c>
      <c r="C63" s="43">
        <v>44712.800000000003</v>
      </c>
      <c r="D63" s="75"/>
      <c r="E63" s="43">
        <v>44712.800000000003</v>
      </c>
      <c r="F63" s="82">
        <f t="shared" si="1"/>
        <v>100</v>
      </c>
      <c r="G63" s="65">
        <v>44032.79</v>
      </c>
      <c r="H63" s="65">
        <f t="shared" si="2"/>
        <v>680.01000000000204</v>
      </c>
      <c r="I63" s="82">
        <f t="shared" si="3"/>
        <v>101.54432639857707</v>
      </c>
    </row>
    <row r="64" spans="1:9" ht="47.25" x14ac:dyDescent="0.2">
      <c r="A64" s="16"/>
      <c r="B64" s="14" t="s">
        <v>59</v>
      </c>
      <c r="C64" s="43">
        <v>26628.3</v>
      </c>
      <c r="D64" s="75"/>
      <c r="E64" s="43">
        <v>26628.3</v>
      </c>
      <c r="F64" s="82">
        <f t="shared" si="1"/>
        <v>100</v>
      </c>
      <c r="G64" s="65">
        <v>36210.699999999997</v>
      </c>
      <c r="H64" s="65">
        <f t="shared" si="2"/>
        <v>-9582.3999999999978</v>
      </c>
      <c r="I64" s="82">
        <f t="shared" si="3"/>
        <v>73.537103673775988</v>
      </c>
    </row>
    <row r="65" spans="1:9" ht="63" x14ac:dyDescent="0.2">
      <c r="A65" s="16"/>
      <c r="B65" s="14" t="s">
        <v>70</v>
      </c>
      <c r="C65" s="43">
        <v>223522.6</v>
      </c>
      <c r="D65" s="75"/>
      <c r="E65" s="43">
        <v>223522.6</v>
      </c>
      <c r="F65" s="82">
        <f t="shared" si="1"/>
        <v>100</v>
      </c>
      <c r="G65" s="65" t="s">
        <v>226</v>
      </c>
      <c r="H65" s="65"/>
      <c r="I65" s="82"/>
    </row>
    <row r="66" spans="1:9" ht="31.5" x14ac:dyDescent="0.2">
      <c r="A66" s="16"/>
      <c r="B66" s="14" t="s">
        <v>71</v>
      </c>
      <c r="C66" s="43">
        <v>12866.9</v>
      </c>
      <c r="D66" s="75"/>
      <c r="E66" s="43">
        <v>12866.9</v>
      </c>
      <c r="F66" s="82">
        <f t="shared" si="1"/>
        <v>100</v>
      </c>
      <c r="G66" s="65" t="s">
        <v>226</v>
      </c>
      <c r="H66" s="65"/>
      <c r="I66" s="82"/>
    </row>
    <row r="67" spans="1:9" ht="47.25" x14ac:dyDescent="0.2">
      <c r="A67" s="16"/>
      <c r="B67" s="14" t="s">
        <v>72</v>
      </c>
      <c r="C67" s="43">
        <v>16221.6</v>
      </c>
      <c r="D67" s="75"/>
      <c r="E67" s="43">
        <v>16221.6</v>
      </c>
      <c r="F67" s="82">
        <f t="shared" si="1"/>
        <v>100</v>
      </c>
      <c r="G67" s="65">
        <v>70872</v>
      </c>
      <c r="H67" s="65">
        <f t="shared" si="2"/>
        <v>-54650.400000000001</v>
      </c>
      <c r="I67" s="82">
        <f t="shared" si="3"/>
        <v>22.888587876735524</v>
      </c>
    </row>
    <row r="68" spans="1:9" ht="78.75" x14ac:dyDescent="0.2">
      <c r="A68" s="16"/>
      <c r="B68" s="15" t="s">
        <v>73</v>
      </c>
      <c r="C68" s="43">
        <v>595164.80000000005</v>
      </c>
      <c r="D68" s="75"/>
      <c r="E68" s="43">
        <v>595164.80000000005</v>
      </c>
      <c r="F68" s="82">
        <f t="shared" si="1"/>
        <v>100</v>
      </c>
      <c r="G68" s="65">
        <v>46260.54</v>
      </c>
      <c r="H68" s="65">
        <f t="shared" si="2"/>
        <v>548904.26</v>
      </c>
      <c r="I68" s="82">
        <f t="shared" si="3"/>
        <v>1286.5496165846746</v>
      </c>
    </row>
    <row r="69" spans="1:9" ht="63" x14ac:dyDescent="0.2">
      <c r="A69" s="16"/>
      <c r="B69" s="15" t="s">
        <v>111</v>
      </c>
      <c r="C69" s="43">
        <v>60813.2</v>
      </c>
      <c r="D69" s="75"/>
      <c r="E69" s="43">
        <v>60813.2</v>
      </c>
      <c r="F69" s="82">
        <f t="shared" si="1"/>
        <v>100</v>
      </c>
      <c r="G69" s="65" t="s">
        <v>226</v>
      </c>
      <c r="H69" s="65"/>
      <c r="I69" s="82"/>
    </row>
    <row r="70" spans="1:9" ht="31.5" x14ac:dyDescent="0.2">
      <c r="A70" s="16"/>
      <c r="B70" s="15" t="s">
        <v>126</v>
      </c>
      <c r="C70" s="43">
        <v>16425.900000000001</v>
      </c>
      <c r="D70" s="75"/>
      <c r="E70" s="43">
        <v>16425.900000000001</v>
      </c>
      <c r="F70" s="82">
        <f t="shared" si="1"/>
        <v>100</v>
      </c>
      <c r="G70" s="65" t="s">
        <v>226</v>
      </c>
      <c r="H70" s="65"/>
      <c r="I70" s="82"/>
    </row>
    <row r="71" spans="1:9" ht="141.75" x14ac:dyDescent="0.2">
      <c r="A71" s="16"/>
      <c r="B71" s="15" t="s">
        <v>127</v>
      </c>
      <c r="C71" s="43">
        <v>5983.8</v>
      </c>
      <c r="D71" s="75"/>
      <c r="E71" s="43">
        <v>5983.8</v>
      </c>
      <c r="F71" s="82">
        <f t="shared" si="1"/>
        <v>100</v>
      </c>
      <c r="G71" s="65" t="s">
        <v>226</v>
      </c>
      <c r="H71" s="65"/>
      <c r="I71" s="82"/>
    </row>
    <row r="72" spans="1:9" ht="78.75" x14ac:dyDescent="0.2">
      <c r="A72" s="16"/>
      <c r="B72" s="14" t="s">
        <v>130</v>
      </c>
      <c r="C72" s="43">
        <v>11340</v>
      </c>
      <c r="D72" s="75"/>
      <c r="E72" s="43">
        <v>11340</v>
      </c>
      <c r="F72" s="82">
        <f t="shared" ref="F72:F135" si="6">E72/C72*100</f>
        <v>100</v>
      </c>
      <c r="G72" s="65" t="s">
        <v>226</v>
      </c>
      <c r="H72" s="65"/>
      <c r="I72" s="82"/>
    </row>
    <row r="73" spans="1:9" ht="31.5" x14ac:dyDescent="0.2">
      <c r="A73" s="16"/>
      <c r="B73" s="14" t="s">
        <v>239</v>
      </c>
      <c r="C73" s="43"/>
      <c r="D73" s="75">
        <f t="shared" ref="D73:D129" si="7">E73-C73</f>
        <v>114842</v>
      </c>
      <c r="E73" s="43">
        <v>114842</v>
      </c>
      <c r="F73" s="82" t="e">
        <f t="shared" si="6"/>
        <v>#DIV/0!</v>
      </c>
      <c r="G73" s="65"/>
      <c r="H73" s="65">
        <f t="shared" ref="H73:H135" si="8">E73-G73</f>
        <v>114842</v>
      </c>
      <c r="I73" s="82"/>
    </row>
    <row r="74" spans="1:9" ht="31.5" x14ac:dyDescent="0.2">
      <c r="A74" s="16"/>
      <c r="B74" s="14" t="s">
        <v>112</v>
      </c>
      <c r="C74" s="43">
        <v>29100</v>
      </c>
      <c r="D74" s="75"/>
      <c r="E74" s="43">
        <v>29100</v>
      </c>
      <c r="F74" s="82">
        <f t="shared" si="6"/>
        <v>100</v>
      </c>
      <c r="G74" s="65" t="s">
        <v>226</v>
      </c>
      <c r="H74" s="65"/>
      <c r="I74" s="82"/>
    </row>
    <row r="75" spans="1:9" ht="63" x14ac:dyDescent="0.2">
      <c r="A75" s="16"/>
      <c r="B75" s="14" t="s">
        <v>113</v>
      </c>
      <c r="C75" s="43">
        <v>44385.8</v>
      </c>
      <c r="D75" s="75"/>
      <c r="E75" s="43">
        <v>44385.8</v>
      </c>
      <c r="F75" s="82">
        <f t="shared" si="6"/>
        <v>100</v>
      </c>
      <c r="G75" s="65" t="s">
        <v>226</v>
      </c>
      <c r="H75" s="65"/>
      <c r="I75" s="82"/>
    </row>
    <row r="76" spans="1:9" ht="47.25" x14ac:dyDescent="0.2">
      <c r="A76" s="16"/>
      <c r="B76" s="15" t="s">
        <v>74</v>
      </c>
      <c r="C76" s="43">
        <v>4971.3999999999996</v>
      </c>
      <c r="D76" s="75"/>
      <c r="E76" s="43">
        <v>4971.3999999999996</v>
      </c>
      <c r="F76" s="82">
        <f t="shared" si="6"/>
        <v>100</v>
      </c>
      <c r="G76" s="65" t="s">
        <v>226</v>
      </c>
      <c r="H76" s="65"/>
      <c r="I76" s="82"/>
    </row>
    <row r="77" spans="1:9" ht="78.75" x14ac:dyDescent="0.2">
      <c r="A77" s="16"/>
      <c r="B77" s="19" t="s">
        <v>114</v>
      </c>
      <c r="C77" s="43">
        <v>31898</v>
      </c>
      <c r="D77" s="75"/>
      <c r="E77" s="43">
        <v>31898</v>
      </c>
      <c r="F77" s="82">
        <f t="shared" si="6"/>
        <v>100</v>
      </c>
      <c r="G77" s="65">
        <v>26515.8</v>
      </c>
      <c r="H77" s="65">
        <f t="shared" si="8"/>
        <v>5382.2000000000007</v>
      </c>
      <c r="I77" s="82">
        <f t="shared" ref="I77:I135" si="9">E77/G77*100</f>
        <v>120.29808642394346</v>
      </c>
    </row>
    <row r="78" spans="1:9" ht="63" x14ac:dyDescent="0.2">
      <c r="A78" s="16"/>
      <c r="B78" s="19" t="s">
        <v>128</v>
      </c>
      <c r="C78" s="43">
        <v>200867</v>
      </c>
      <c r="D78" s="75"/>
      <c r="E78" s="43">
        <v>200867</v>
      </c>
      <c r="F78" s="82">
        <f t="shared" si="6"/>
        <v>100</v>
      </c>
      <c r="G78" s="65" t="s">
        <v>226</v>
      </c>
      <c r="H78" s="65"/>
      <c r="I78" s="82"/>
    </row>
    <row r="79" spans="1:9" ht="78.75" x14ac:dyDescent="0.2">
      <c r="A79" s="16"/>
      <c r="B79" s="20" t="s">
        <v>75</v>
      </c>
      <c r="C79" s="43">
        <v>8868.2999999999993</v>
      </c>
      <c r="D79" s="75"/>
      <c r="E79" s="43">
        <v>8868.2999999999993</v>
      </c>
      <c r="F79" s="82">
        <f t="shared" si="6"/>
        <v>100</v>
      </c>
      <c r="G79" s="65" t="s">
        <v>226</v>
      </c>
      <c r="H79" s="65"/>
      <c r="I79" s="82"/>
    </row>
    <row r="80" spans="1:9" ht="31.5" x14ac:dyDescent="0.2">
      <c r="A80" s="16"/>
      <c r="B80" s="19" t="s">
        <v>76</v>
      </c>
      <c r="C80" s="43">
        <v>28500</v>
      </c>
      <c r="D80" s="75"/>
      <c r="E80" s="43">
        <v>28500</v>
      </c>
      <c r="F80" s="82">
        <f t="shared" si="6"/>
        <v>100</v>
      </c>
      <c r="G80" s="65" t="s">
        <v>226</v>
      </c>
      <c r="H80" s="65"/>
      <c r="I80" s="82"/>
    </row>
    <row r="81" spans="1:9" ht="94.5" x14ac:dyDescent="0.2">
      <c r="A81" s="16"/>
      <c r="B81" s="19" t="s">
        <v>115</v>
      </c>
      <c r="C81" s="43">
        <v>27714.6</v>
      </c>
      <c r="D81" s="75"/>
      <c r="E81" s="43">
        <v>27714.6</v>
      </c>
      <c r="F81" s="82">
        <f t="shared" si="6"/>
        <v>100</v>
      </c>
      <c r="G81" s="65" t="s">
        <v>226</v>
      </c>
      <c r="H81" s="65"/>
      <c r="I81" s="82"/>
    </row>
    <row r="82" spans="1:9" ht="63" x14ac:dyDescent="0.2">
      <c r="A82" s="50"/>
      <c r="B82" s="19" t="s">
        <v>49</v>
      </c>
      <c r="C82" s="43">
        <v>8321.4</v>
      </c>
      <c r="D82" s="75"/>
      <c r="E82" s="43">
        <v>8321.4</v>
      </c>
      <c r="F82" s="82">
        <f t="shared" si="6"/>
        <v>100</v>
      </c>
      <c r="G82" s="65">
        <v>6924.2</v>
      </c>
      <c r="H82" s="65">
        <f t="shared" si="8"/>
        <v>1397.1999999999998</v>
      </c>
      <c r="I82" s="82">
        <f t="shared" si="9"/>
        <v>120.17850437595679</v>
      </c>
    </row>
    <row r="83" spans="1:9" ht="66" customHeight="1" x14ac:dyDescent="0.2">
      <c r="A83" s="50"/>
      <c r="B83" s="15" t="s">
        <v>54</v>
      </c>
      <c r="C83" s="43">
        <v>8422</v>
      </c>
      <c r="D83" s="75"/>
      <c r="E83" s="43">
        <v>8422</v>
      </c>
      <c r="F83" s="82">
        <f t="shared" si="6"/>
        <v>100</v>
      </c>
      <c r="G83" s="65">
        <v>9634</v>
      </c>
      <c r="H83" s="65">
        <f t="shared" si="8"/>
        <v>-1212</v>
      </c>
      <c r="I83" s="82">
        <f t="shared" si="9"/>
        <v>87.419555740087191</v>
      </c>
    </row>
    <row r="84" spans="1:9" ht="63" x14ac:dyDescent="0.2">
      <c r="A84" s="16"/>
      <c r="B84" s="15" t="s">
        <v>52</v>
      </c>
      <c r="C84" s="43">
        <v>29280.7</v>
      </c>
      <c r="D84" s="75"/>
      <c r="E84" s="43">
        <v>29280.7</v>
      </c>
      <c r="F84" s="82">
        <f t="shared" si="6"/>
        <v>100</v>
      </c>
      <c r="G84" s="65">
        <v>29280.7</v>
      </c>
      <c r="H84" s="65">
        <f t="shared" si="8"/>
        <v>0</v>
      </c>
      <c r="I84" s="82">
        <f t="shared" si="9"/>
        <v>100</v>
      </c>
    </row>
    <row r="85" spans="1:9" ht="47.25" x14ac:dyDescent="0.2">
      <c r="A85" s="16"/>
      <c r="B85" s="15" t="s">
        <v>100</v>
      </c>
      <c r="C85" s="43">
        <v>117063.7</v>
      </c>
      <c r="D85" s="75"/>
      <c r="E85" s="43">
        <v>117063.7</v>
      </c>
      <c r="F85" s="82">
        <f t="shared" si="6"/>
        <v>100</v>
      </c>
      <c r="G85" s="65">
        <v>149157.4</v>
      </c>
      <c r="H85" s="65">
        <f t="shared" si="8"/>
        <v>-32093.699999999997</v>
      </c>
      <c r="I85" s="82">
        <f t="shared" si="9"/>
        <v>78.483333713245202</v>
      </c>
    </row>
    <row r="86" spans="1:9" ht="63" x14ac:dyDescent="0.2">
      <c r="A86" s="16"/>
      <c r="B86" s="15" t="s">
        <v>77</v>
      </c>
      <c r="C86" s="43">
        <v>101696.9</v>
      </c>
      <c r="D86" s="75"/>
      <c r="E86" s="43">
        <v>101696.9</v>
      </c>
      <c r="F86" s="82">
        <f t="shared" si="6"/>
        <v>100</v>
      </c>
      <c r="G86" s="65">
        <v>82244.56</v>
      </c>
      <c r="H86" s="65">
        <f t="shared" si="8"/>
        <v>19452.339999999997</v>
      </c>
      <c r="I86" s="82">
        <f t="shared" si="9"/>
        <v>123.65182572561638</v>
      </c>
    </row>
    <row r="87" spans="1:9" ht="47.25" x14ac:dyDescent="0.2">
      <c r="A87" s="16"/>
      <c r="B87" s="15" t="s">
        <v>55</v>
      </c>
      <c r="C87" s="43">
        <v>31024.3</v>
      </c>
      <c r="D87" s="75"/>
      <c r="E87" s="43">
        <v>31024.3</v>
      </c>
      <c r="F87" s="82">
        <f t="shared" si="6"/>
        <v>100</v>
      </c>
      <c r="G87" s="65">
        <v>15354.08</v>
      </c>
      <c r="H87" s="65">
        <f t="shared" si="8"/>
        <v>15670.22</v>
      </c>
      <c r="I87" s="82">
        <f t="shared" si="9"/>
        <v>202.0589966966435</v>
      </c>
    </row>
    <row r="88" spans="1:9" ht="63" x14ac:dyDescent="0.2">
      <c r="A88" s="16"/>
      <c r="B88" s="14" t="s">
        <v>78</v>
      </c>
      <c r="C88" s="43">
        <v>357398.6</v>
      </c>
      <c r="D88" s="75"/>
      <c r="E88" s="43">
        <v>357398.6</v>
      </c>
      <c r="F88" s="82">
        <f t="shared" si="6"/>
        <v>100</v>
      </c>
      <c r="G88" s="65" t="s">
        <v>226</v>
      </c>
      <c r="H88" s="65"/>
      <c r="I88" s="82"/>
    </row>
    <row r="89" spans="1:9" ht="47.25" x14ac:dyDescent="0.2">
      <c r="A89" s="16"/>
      <c r="B89" s="14" t="s">
        <v>79</v>
      </c>
      <c r="C89" s="43">
        <v>585344.4</v>
      </c>
      <c r="D89" s="75"/>
      <c r="E89" s="43">
        <v>585344.4</v>
      </c>
      <c r="F89" s="82">
        <f t="shared" si="6"/>
        <v>100</v>
      </c>
      <c r="G89" s="65" t="s">
        <v>226</v>
      </c>
      <c r="H89" s="65"/>
      <c r="I89" s="82"/>
    </row>
    <row r="90" spans="1:9" ht="47.25" x14ac:dyDescent="0.2">
      <c r="A90" s="16"/>
      <c r="B90" s="14" t="s">
        <v>116</v>
      </c>
      <c r="C90" s="43">
        <v>11620.5</v>
      </c>
      <c r="D90" s="75"/>
      <c r="E90" s="43">
        <v>11620.5</v>
      </c>
      <c r="F90" s="82">
        <f t="shared" si="6"/>
        <v>100</v>
      </c>
      <c r="G90" s="65" t="s">
        <v>226</v>
      </c>
      <c r="H90" s="65"/>
      <c r="I90" s="82"/>
    </row>
    <row r="91" spans="1:9" ht="48.75" customHeight="1" x14ac:dyDescent="0.2">
      <c r="A91" s="50"/>
      <c r="B91" s="19" t="s">
        <v>56</v>
      </c>
      <c r="C91" s="43">
        <v>5909</v>
      </c>
      <c r="D91" s="75"/>
      <c r="E91" s="43">
        <v>5909</v>
      </c>
      <c r="F91" s="82">
        <f t="shared" si="6"/>
        <v>100</v>
      </c>
      <c r="G91" s="65">
        <v>6237</v>
      </c>
      <c r="H91" s="65">
        <f t="shared" si="8"/>
        <v>-328</v>
      </c>
      <c r="I91" s="82">
        <f t="shared" si="9"/>
        <v>94.741061407728083</v>
      </c>
    </row>
    <row r="92" spans="1:9" ht="47.25" x14ac:dyDescent="0.2">
      <c r="A92" s="50"/>
      <c r="B92" s="19" t="s">
        <v>50</v>
      </c>
      <c r="C92" s="43">
        <v>6700</v>
      </c>
      <c r="D92" s="75"/>
      <c r="E92" s="43">
        <v>6700</v>
      </c>
      <c r="F92" s="82">
        <f t="shared" si="6"/>
        <v>100</v>
      </c>
      <c r="G92" s="65">
        <v>6645.8</v>
      </c>
      <c r="H92" s="65">
        <f t="shared" si="8"/>
        <v>54.199999999999818</v>
      </c>
      <c r="I92" s="82">
        <f t="shared" si="9"/>
        <v>100.81555267988804</v>
      </c>
    </row>
    <row r="93" spans="1:9" ht="31.5" x14ac:dyDescent="0.2">
      <c r="A93" s="50"/>
      <c r="B93" s="19" t="s">
        <v>80</v>
      </c>
      <c r="C93" s="43">
        <v>126916.5</v>
      </c>
      <c r="D93" s="75"/>
      <c r="E93" s="43">
        <v>126916.5</v>
      </c>
      <c r="F93" s="82">
        <f t="shared" si="6"/>
        <v>100</v>
      </c>
      <c r="G93" s="65">
        <v>26860.799999999999</v>
      </c>
      <c r="H93" s="65">
        <f t="shared" si="8"/>
        <v>100055.7</v>
      </c>
      <c r="I93" s="82">
        <f t="shared" si="9"/>
        <v>472.49709614010004</v>
      </c>
    </row>
    <row r="94" spans="1:9" ht="47.25" x14ac:dyDescent="0.2">
      <c r="A94" s="11"/>
      <c r="B94" s="13" t="s">
        <v>81</v>
      </c>
      <c r="C94" s="42">
        <v>178876</v>
      </c>
      <c r="D94" s="75"/>
      <c r="E94" s="42">
        <v>178876</v>
      </c>
      <c r="F94" s="82">
        <f t="shared" si="6"/>
        <v>100</v>
      </c>
      <c r="G94" s="65">
        <v>1048798</v>
      </c>
      <c r="H94" s="65">
        <f t="shared" si="8"/>
        <v>-869922</v>
      </c>
      <c r="I94" s="82">
        <f t="shared" si="9"/>
        <v>17.05533382023993</v>
      </c>
    </row>
    <row r="95" spans="1:9" ht="63" x14ac:dyDescent="0.2">
      <c r="A95" s="11"/>
      <c r="B95" s="21" t="s">
        <v>61</v>
      </c>
      <c r="C95" s="42">
        <v>52039.6</v>
      </c>
      <c r="D95" s="75"/>
      <c r="E95" s="42">
        <v>52039.6</v>
      </c>
      <c r="F95" s="82">
        <f t="shared" si="6"/>
        <v>100</v>
      </c>
      <c r="G95" s="65">
        <v>47152.6</v>
      </c>
      <c r="H95" s="65">
        <f t="shared" si="8"/>
        <v>4887</v>
      </c>
      <c r="I95" s="82">
        <f t="shared" si="9"/>
        <v>110.36422169721287</v>
      </c>
    </row>
    <row r="96" spans="1:9" ht="47.25" x14ac:dyDescent="0.2">
      <c r="A96" s="11"/>
      <c r="B96" s="21" t="s">
        <v>117</v>
      </c>
      <c r="C96" s="42">
        <v>430156.6</v>
      </c>
      <c r="D96" s="75"/>
      <c r="E96" s="42">
        <v>430156.6</v>
      </c>
      <c r="F96" s="82">
        <f t="shared" si="6"/>
        <v>100</v>
      </c>
      <c r="G96" s="65">
        <v>476110.9</v>
      </c>
      <c r="H96" s="65">
        <f t="shared" si="8"/>
        <v>-45954.300000000047</v>
      </c>
      <c r="I96" s="82">
        <f t="shared" si="9"/>
        <v>90.347984051614858</v>
      </c>
    </row>
    <row r="97" spans="1:9" ht="47.25" x14ac:dyDescent="0.2">
      <c r="A97" s="11"/>
      <c r="B97" s="21" t="s">
        <v>48</v>
      </c>
      <c r="C97" s="42">
        <v>13906.3</v>
      </c>
      <c r="D97" s="75"/>
      <c r="E97" s="42">
        <v>13906.3</v>
      </c>
      <c r="F97" s="82">
        <f t="shared" si="6"/>
        <v>100</v>
      </c>
      <c r="G97" s="65">
        <v>7834.4</v>
      </c>
      <c r="H97" s="65">
        <f t="shared" si="8"/>
        <v>6071.9</v>
      </c>
      <c r="I97" s="82">
        <f t="shared" si="9"/>
        <v>177.50306341264169</v>
      </c>
    </row>
    <row r="98" spans="1:9" ht="63" x14ac:dyDescent="0.2">
      <c r="A98" s="11"/>
      <c r="B98" s="21" t="s">
        <v>118</v>
      </c>
      <c r="C98" s="42">
        <v>20577.8</v>
      </c>
      <c r="D98" s="75"/>
      <c r="E98" s="42">
        <v>20577.8</v>
      </c>
      <c r="F98" s="82">
        <f t="shared" si="6"/>
        <v>100</v>
      </c>
      <c r="G98" s="65">
        <v>91199.4</v>
      </c>
      <c r="H98" s="65">
        <f t="shared" si="8"/>
        <v>-70621.599999999991</v>
      </c>
      <c r="I98" s="82">
        <f t="shared" si="9"/>
        <v>22.563525637230068</v>
      </c>
    </row>
    <row r="99" spans="1:9" ht="31.5" x14ac:dyDescent="0.2">
      <c r="A99" s="11"/>
      <c r="B99" s="21" t="s">
        <v>119</v>
      </c>
      <c r="C99" s="42">
        <v>795155.1</v>
      </c>
      <c r="D99" s="75"/>
      <c r="E99" s="42">
        <v>795155.1</v>
      </c>
      <c r="F99" s="82">
        <f t="shared" si="6"/>
        <v>100</v>
      </c>
      <c r="G99" s="65">
        <f>521374.198+157645.9</f>
        <v>679020.098</v>
      </c>
      <c r="H99" s="65">
        <f t="shared" si="8"/>
        <v>116135.00199999998</v>
      </c>
      <c r="I99" s="82">
        <f t="shared" si="9"/>
        <v>117.10332320678967</v>
      </c>
    </row>
    <row r="100" spans="1:9" ht="63" x14ac:dyDescent="0.2">
      <c r="A100" s="11"/>
      <c r="B100" s="21" t="s">
        <v>120</v>
      </c>
      <c r="C100" s="42">
        <v>165788.4</v>
      </c>
      <c r="D100" s="75"/>
      <c r="E100" s="42">
        <v>165788.4</v>
      </c>
      <c r="F100" s="82">
        <f t="shared" si="6"/>
        <v>100</v>
      </c>
      <c r="G100" s="65" t="s">
        <v>226</v>
      </c>
      <c r="H100" s="65"/>
      <c r="I100" s="82"/>
    </row>
    <row r="101" spans="1:9" ht="63" x14ac:dyDescent="0.2">
      <c r="A101" s="11"/>
      <c r="B101" s="21" t="s">
        <v>101</v>
      </c>
      <c r="C101" s="42">
        <v>551600</v>
      </c>
      <c r="D101" s="75"/>
      <c r="E101" s="42">
        <v>551600</v>
      </c>
      <c r="F101" s="82">
        <f t="shared" si="6"/>
        <v>100</v>
      </c>
      <c r="G101" s="65">
        <v>360145.9</v>
      </c>
      <c r="H101" s="65">
        <f t="shared" si="8"/>
        <v>191454.09999999998</v>
      </c>
      <c r="I101" s="82">
        <f t="shared" si="9"/>
        <v>153.16014981706024</v>
      </c>
    </row>
    <row r="102" spans="1:9" ht="47.25" x14ac:dyDescent="0.2">
      <c r="A102" s="11"/>
      <c r="B102" s="21" t="s">
        <v>121</v>
      </c>
      <c r="C102" s="42">
        <v>500000</v>
      </c>
      <c r="D102" s="75"/>
      <c r="E102" s="42">
        <v>500000</v>
      </c>
      <c r="F102" s="82">
        <f t="shared" si="6"/>
        <v>100</v>
      </c>
      <c r="G102" s="65" t="s">
        <v>226</v>
      </c>
      <c r="H102" s="65"/>
      <c r="I102" s="82"/>
    </row>
    <row r="103" spans="1:9" ht="78.75" x14ac:dyDescent="0.2">
      <c r="A103" s="16"/>
      <c r="B103" s="14" t="s">
        <v>102</v>
      </c>
      <c r="C103" s="43">
        <v>342234.5</v>
      </c>
      <c r="D103" s="75"/>
      <c r="E103" s="43">
        <v>342234.5</v>
      </c>
      <c r="F103" s="82">
        <f t="shared" si="6"/>
        <v>100</v>
      </c>
      <c r="G103" s="65" t="s">
        <v>226</v>
      </c>
      <c r="H103" s="65"/>
      <c r="I103" s="82"/>
    </row>
    <row r="104" spans="1:9" ht="47.25" x14ac:dyDescent="0.2">
      <c r="A104" s="51"/>
      <c r="B104" s="14" t="s">
        <v>122</v>
      </c>
      <c r="C104" s="43">
        <v>97200</v>
      </c>
      <c r="D104" s="75">
        <f t="shared" si="7"/>
        <v>-97200</v>
      </c>
      <c r="E104" s="43">
        <v>0</v>
      </c>
      <c r="F104" s="82">
        <f t="shared" si="6"/>
        <v>0</v>
      </c>
      <c r="G104" s="65" t="s">
        <v>226</v>
      </c>
      <c r="H104" s="65"/>
      <c r="I104" s="82"/>
    </row>
    <row r="105" spans="1:9" ht="78.75" x14ac:dyDescent="0.2">
      <c r="A105" s="51"/>
      <c r="B105" s="14" t="s">
        <v>123</v>
      </c>
      <c r="C105" s="43">
        <v>17642</v>
      </c>
      <c r="D105" s="75">
        <f t="shared" si="7"/>
        <v>-17642</v>
      </c>
      <c r="E105" s="43">
        <v>0</v>
      </c>
      <c r="F105" s="82">
        <f t="shared" si="6"/>
        <v>0</v>
      </c>
      <c r="G105" s="65" t="s">
        <v>226</v>
      </c>
      <c r="H105" s="65"/>
      <c r="I105" s="82"/>
    </row>
    <row r="106" spans="1:9" s="40" customFormat="1" ht="19.5" x14ac:dyDescent="0.3">
      <c r="A106" s="62"/>
      <c r="B106" s="63" t="s">
        <v>215</v>
      </c>
      <c r="C106" s="80">
        <f>SUM(C107:C129)</f>
        <v>4480807.5</v>
      </c>
      <c r="D106" s="74">
        <f t="shared" si="7"/>
        <v>0</v>
      </c>
      <c r="E106" s="80">
        <f>SUM(E107:E129)</f>
        <v>4480807.5</v>
      </c>
      <c r="F106" s="88">
        <f t="shared" si="6"/>
        <v>100</v>
      </c>
      <c r="G106" s="80">
        <v>4110254.2527299998</v>
      </c>
      <c r="H106" s="80">
        <f t="shared" si="8"/>
        <v>370553.24727000017</v>
      </c>
      <c r="I106" s="88">
        <f t="shared" si="9"/>
        <v>109.0153363876184</v>
      </c>
    </row>
    <row r="107" spans="1:9" ht="31.5" x14ac:dyDescent="0.2">
      <c r="A107" s="16"/>
      <c r="B107" s="15" t="s">
        <v>82</v>
      </c>
      <c r="C107" s="43">
        <v>38130</v>
      </c>
      <c r="D107" s="75">
        <f t="shared" si="7"/>
        <v>0</v>
      </c>
      <c r="E107" s="43">
        <v>38130</v>
      </c>
      <c r="F107" s="82">
        <f t="shared" si="6"/>
        <v>100</v>
      </c>
      <c r="G107" s="65">
        <v>13859.99973</v>
      </c>
      <c r="H107" s="65">
        <f t="shared" si="8"/>
        <v>24270.00027</v>
      </c>
      <c r="I107" s="82">
        <f t="shared" si="9"/>
        <v>275.10823046747635</v>
      </c>
    </row>
    <row r="108" spans="1:9" ht="47.25" x14ac:dyDescent="0.2">
      <c r="A108" s="17"/>
      <c r="B108" s="19" t="s">
        <v>22</v>
      </c>
      <c r="C108" s="44">
        <v>39199.5</v>
      </c>
      <c r="D108" s="75">
        <f t="shared" si="7"/>
        <v>0</v>
      </c>
      <c r="E108" s="44">
        <v>39199.5</v>
      </c>
      <c r="F108" s="82">
        <f t="shared" si="6"/>
        <v>100</v>
      </c>
      <c r="G108" s="65">
        <v>38140.231440000003</v>
      </c>
      <c r="H108" s="65">
        <f t="shared" si="8"/>
        <v>1059.2685599999968</v>
      </c>
      <c r="I108" s="82">
        <f t="shared" si="9"/>
        <v>102.77729976984114</v>
      </c>
    </row>
    <row r="109" spans="1:9" ht="63" x14ac:dyDescent="0.2">
      <c r="A109" s="17"/>
      <c r="B109" s="15" t="s">
        <v>53</v>
      </c>
      <c r="C109" s="44">
        <v>635.29999999999995</v>
      </c>
      <c r="D109" s="75">
        <f t="shared" si="7"/>
        <v>0</v>
      </c>
      <c r="E109" s="44">
        <v>635.29999999999995</v>
      </c>
      <c r="F109" s="82">
        <f t="shared" si="6"/>
        <v>100</v>
      </c>
      <c r="G109" s="65">
        <v>605.9</v>
      </c>
      <c r="H109" s="65">
        <f t="shared" si="8"/>
        <v>29.399999999999977</v>
      </c>
      <c r="I109" s="82">
        <f t="shared" si="9"/>
        <v>104.85228585575177</v>
      </c>
    </row>
    <row r="110" spans="1:9" ht="47.25" x14ac:dyDescent="0.2">
      <c r="A110" s="17"/>
      <c r="B110" s="15" t="s">
        <v>47</v>
      </c>
      <c r="C110" s="44">
        <v>9263.7000000000007</v>
      </c>
      <c r="D110" s="75">
        <f t="shared" si="7"/>
        <v>0</v>
      </c>
      <c r="E110" s="44">
        <v>9263.7000000000007</v>
      </c>
      <c r="F110" s="82">
        <f t="shared" si="6"/>
        <v>100</v>
      </c>
      <c r="G110" s="65">
        <v>13254.63571</v>
      </c>
      <c r="H110" s="65">
        <f t="shared" si="8"/>
        <v>-3990.9357099999997</v>
      </c>
      <c r="I110" s="82">
        <f t="shared" si="9"/>
        <v>69.890264830220673</v>
      </c>
    </row>
    <row r="111" spans="1:9" ht="47.25" x14ac:dyDescent="0.2">
      <c r="A111" s="17"/>
      <c r="B111" s="15" t="s">
        <v>35</v>
      </c>
      <c r="C111" s="44">
        <v>245459.4</v>
      </c>
      <c r="D111" s="75">
        <f t="shared" si="7"/>
        <v>0</v>
      </c>
      <c r="E111" s="44">
        <v>245459.4</v>
      </c>
      <c r="F111" s="82">
        <f t="shared" si="6"/>
        <v>100</v>
      </c>
      <c r="G111" s="65">
        <v>223976.1</v>
      </c>
      <c r="H111" s="65">
        <f t="shared" si="8"/>
        <v>21483.299999999988</v>
      </c>
      <c r="I111" s="82">
        <f t="shared" si="9"/>
        <v>109.59178233749047</v>
      </c>
    </row>
    <row r="112" spans="1:9" ht="63" x14ac:dyDescent="0.2">
      <c r="A112" s="17"/>
      <c r="B112" s="14" t="s">
        <v>83</v>
      </c>
      <c r="C112" s="44">
        <v>19109.900000000001</v>
      </c>
      <c r="D112" s="75">
        <f t="shared" si="7"/>
        <v>0</v>
      </c>
      <c r="E112" s="44">
        <v>19109.900000000001</v>
      </c>
      <c r="F112" s="82">
        <f t="shared" si="6"/>
        <v>100</v>
      </c>
      <c r="G112" s="65">
        <v>20907.702000000001</v>
      </c>
      <c r="H112" s="65">
        <f t="shared" si="8"/>
        <v>-1797.8019999999997</v>
      </c>
      <c r="I112" s="82">
        <f t="shared" si="9"/>
        <v>91.401245340114372</v>
      </c>
    </row>
    <row r="113" spans="1:9" ht="63" x14ac:dyDescent="0.2">
      <c r="A113" s="52"/>
      <c r="B113" s="22" t="s">
        <v>38</v>
      </c>
      <c r="C113" s="44">
        <v>35755.300000000003</v>
      </c>
      <c r="D113" s="75">
        <f t="shared" si="7"/>
        <v>0</v>
      </c>
      <c r="E113" s="44">
        <v>35755.300000000003</v>
      </c>
      <c r="F113" s="82">
        <f t="shared" si="6"/>
        <v>100</v>
      </c>
      <c r="G113" s="65">
        <v>35514.639089999997</v>
      </c>
      <c r="H113" s="65">
        <f t="shared" si="8"/>
        <v>240.66091000000597</v>
      </c>
      <c r="I113" s="82">
        <f t="shared" si="9"/>
        <v>100.67763861935957</v>
      </c>
    </row>
    <row r="114" spans="1:9" ht="78.75" x14ac:dyDescent="0.2">
      <c r="A114" s="17"/>
      <c r="B114" s="14" t="s">
        <v>51</v>
      </c>
      <c r="C114" s="44">
        <v>18755.2</v>
      </c>
      <c r="D114" s="75">
        <f t="shared" si="7"/>
        <v>0</v>
      </c>
      <c r="E114" s="44">
        <v>18755.2</v>
      </c>
      <c r="F114" s="82">
        <f t="shared" si="6"/>
        <v>100</v>
      </c>
      <c r="G114" s="65">
        <v>24279.912</v>
      </c>
      <c r="H114" s="65">
        <f t="shared" si="8"/>
        <v>-5524.7119999999995</v>
      </c>
      <c r="I114" s="82">
        <f t="shared" si="9"/>
        <v>77.245749490360595</v>
      </c>
    </row>
    <row r="115" spans="1:9" ht="78.75" x14ac:dyDescent="0.2">
      <c r="A115" s="16"/>
      <c r="B115" s="15" t="s">
        <v>131</v>
      </c>
      <c r="C115" s="43">
        <v>66315.5</v>
      </c>
      <c r="D115" s="75">
        <f t="shared" si="7"/>
        <v>0</v>
      </c>
      <c r="E115" s="43">
        <v>66315.5</v>
      </c>
      <c r="F115" s="82">
        <f t="shared" si="6"/>
        <v>100</v>
      </c>
      <c r="G115" s="65">
        <v>63737.691760000002</v>
      </c>
      <c r="H115" s="65">
        <f t="shared" si="8"/>
        <v>2577.8082399999985</v>
      </c>
      <c r="I115" s="82">
        <f t="shared" si="9"/>
        <v>104.04440162299345</v>
      </c>
    </row>
    <row r="116" spans="1:9" ht="63" x14ac:dyDescent="0.2">
      <c r="A116" s="16"/>
      <c r="B116" s="15" t="s">
        <v>124</v>
      </c>
      <c r="C116" s="43">
        <v>131</v>
      </c>
      <c r="D116" s="75">
        <f t="shared" si="7"/>
        <v>0</v>
      </c>
      <c r="E116" s="43">
        <v>131</v>
      </c>
      <c r="F116" s="82">
        <f t="shared" si="6"/>
        <v>100</v>
      </c>
      <c r="G116" s="65">
        <v>106.68492999999999</v>
      </c>
      <c r="H116" s="65">
        <f t="shared" si="8"/>
        <v>24.315070000000006</v>
      </c>
      <c r="I116" s="82">
        <f t="shared" si="9"/>
        <v>122.79147579700339</v>
      </c>
    </row>
    <row r="117" spans="1:9" ht="47.25" x14ac:dyDescent="0.2">
      <c r="A117" s="16"/>
      <c r="B117" s="15" t="s">
        <v>20</v>
      </c>
      <c r="C117" s="44">
        <v>1185594.1000000001</v>
      </c>
      <c r="D117" s="75">
        <f t="shared" si="7"/>
        <v>0</v>
      </c>
      <c r="E117" s="44">
        <v>1185594.1000000001</v>
      </c>
      <c r="F117" s="82">
        <f t="shared" si="6"/>
        <v>100</v>
      </c>
      <c r="G117" s="65">
        <v>1443063.0226700001</v>
      </c>
      <c r="H117" s="65">
        <f t="shared" si="8"/>
        <v>-257468.92267</v>
      </c>
      <c r="I117" s="82">
        <f t="shared" si="9"/>
        <v>82.158165054106718</v>
      </c>
    </row>
    <row r="118" spans="1:9" ht="52.5" customHeight="1" x14ac:dyDescent="0.2">
      <c r="A118" s="17"/>
      <c r="B118" s="15" t="s">
        <v>31</v>
      </c>
      <c r="C118" s="44">
        <v>18320.3</v>
      </c>
      <c r="D118" s="75">
        <f t="shared" si="7"/>
        <v>0</v>
      </c>
      <c r="E118" s="44">
        <v>18320.3</v>
      </c>
      <c r="F118" s="82">
        <f t="shared" si="6"/>
        <v>100</v>
      </c>
      <c r="G118" s="65">
        <v>12361.757390000001</v>
      </c>
      <c r="H118" s="65">
        <f t="shared" si="8"/>
        <v>5958.5426099999986</v>
      </c>
      <c r="I118" s="82">
        <f t="shared" si="9"/>
        <v>148.20142008951041</v>
      </c>
    </row>
    <row r="119" spans="1:9" ht="78.75" x14ac:dyDescent="0.2">
      <c r="A119" s="16"/>
      <c r="B119" s="23" t="s">
        <v>34</v>
      </c>
      <c r="C119" s="44">
        <v>13325.3</v>
      </c>
      <c r="D119" s="75">
        <f t="shared" si="7"/>
        <v>0</v>
      </c>
      <c r="E119" s="44">
        <v>13325.3</v>
      </c>
      <c r="F119" s="82">
        <f t="shared" si="6"/>
        <v>100</v>
      </c>
      <c r="G119" s="65">
        <v>9807.8162400000001</v>
      </c>
      <c r="H119" s="65">
        <f t="shared" si="8"/>
        <v>3517.4837599999992</v>
      </c>
      <c r="I119" s="82">
        <f t="shared" si="9"/>
        <v>135.86408711099585</v>
      </c>
    </row>
    <row r="120" spans="1:9" ht="63" x14ac:dyDescent="0.2">
      <c r="A120" s="17"/>
      <c r="B120" s="15" t="s">
        <v>84</v>
      </c>
      <c r="C120" s="43">
        <v>144.1</v>
      </c>
      <c r="D120" s="75">
        <f t="shared" si="7"/>
        <v>0</v>
      </c>
      <c r="E120" s="43">
        <v>144.1</v>
      </c>
      <c r="F120" s="82">
        <f t="shared" si="6"/>
        <v>100</v>
      </c>
      <c r="G120" s="65">
        <v>115.78968</v>
      </c>
      <c r="H120" s="65">
        <f t="shared" si="8"/>
        <v>28.31031999999999</v>
      </c>
      <c r="I120" s="82">
        <f t="shared" si="9"/>
        <v>124.44977825312237</v>
      </c>
    </row>
    <row r="121" spans="1:9" ht="47.25" x14ac:dyDescent="0.2">
      <c r="A121" s="16"/>
      <c r="B121" s="15" t="s">
        <v>30</v>
      </c>
      <c r="C121" s="44">
        <v>594295.4</v>
      </c>
      <c r="D121" s="75">
        <f t="shared" si="7"/>
        <v>0</v>
      </c>
      <c r="E121" s="44">
        <v>594295.4</v>
      </c>
      <c r="F121" s="82">
        <f t="shared" si="6"/>
        <v>100</v>
      </c>
      <c r="G121" s="65">
        <v>655096.30836999998</v>
      </c>
      <c r="H121" s="65">
        <f t="shared" si="8"/>
        <v>-60800.908369999961</v>
      </c>
      <c r="I121" s="82">
        <f t="shared" si="9"/>
        <v>90.718783239477602</v>
      </c>
    </row>
    <row r="122" spans="1:9" ht="94.5" x14ac:dyDescent="0.2">
      <c r="A122" s="16"/>
      <c r="B122" s="14" t="s">
        <v>85</v>
      </c>
      <c r="C122" s="44">
        <v>594294</v>
      </c>
      <c r="D122" s="75">
        <f t="shared" si="7"/>
        <v>0</v>
      </c>
      <c r="E122" s="44">
        <v>594294</v>
      </c>
      <c r="F122" s="82">
        <f t="shared" si="6"/>
        <v>100</v>
      </c>
      <c r="G122" s="65">
        <v>522388.68508000002</v>
      </c>
      <c r="H122" s="65">
        <f t="shared" si="8"/>
        <v>71905.314919999975</v>
      </c>
      <c r="I122" s="82">
        <f t="shared" si="9"/>
        <v>113.76471523478504</v>
      </c>
    </row>
    <row r="123" spans="1:9" ht="31.5" x14ac:dyDescent="0.2">
      <c r="A123" s="16"/>
      <c r="B123" s="14" t="s">
        <v>86</v>
      </c>
      <c r="C123" s="44">
        <v>45729.4</v>
      </c>
      <c r="D123" s="75">
        <f t="shared" si="7"/>
        <v>0</v>
      </c>
      <c r="E123" s="44">
        <v>45729.4</v>
      </c>
      <c r="F123" s="82">
        <f t="shared" si="6"/>
        <v>100</v>
      </c>
      <c r="G123" s="65">
        <v>40403.300000000003</v>
      </c>
      <c r="H123" s="65">
        <f t="shared" si="8"/>
        <v>5326.0999999999985</v>
      </c>
      <c r="I123" s="82">
        <f t="shared" si="9"/>
        <v>113.1823390663634</v>
      </c>
    </row>
    <row r="124" spans="1:9" ht="94.5" x14ac:dyDescent="0.2">
      <c r="A124" s="16"/>
      <c r="B124" s="14" t="s">
        <v>87</v>
      </c>
      <c r="C124" s="44">
        <v>10714.3</v>
      </c>
      <c r="D124" s="75">
        <f t="shared" si="7"/>
        <v>0</v>
      </c>
      <c r="E124" s="44">
        <v>10714.3</v>
      </c>
      <c r="F124" s="82">
        <f t="shared" si="6"/>
        <v>100</v>
      </c>
      <c r="G124" s="65">
        <v>10151.66409</v>
      </c>
      <c r="H124" s="65">
        <f t="shared" si="8"/>
        <v>562.63590999999906</v>
      </c>
      <c r="I124" s="82">
        <f t="shared" si="9"/>
        <v>105.54230227686739</v>
      </c>
    </row>
    <row r="125" spans="1:9" ht="78.75" x14ac:dyDescent="0.2">
      <c r="A125" s="16"/>
      <c r="B125" s="14" t="s">
        <v>88</v>
      </c>
      <c r="C125" s="44">
        <v>45456.4</v>
      </c>
      <c r="D125" s="75">
        <f t="shared" si="7"/>
        <v>0</v>
      </c>
      <c r="E125" s="44">
        <v>45456.4</v>
      </c>
      <c r="F125" s="82">
        <f t="shared" si="6"/>
        <v>100</v>
      </c>
      <c r="G125" s="65">
        <v>85972.362059999999</v>
      </c>
      <c r="H125" s="65">
        <f t="shared" si="8"/>
        <v>-40515.962059999998</v>
      </c>
      <c r="I125" s="82">
        <f t="shared" si="9"/>
        <v>52.873271026653931</v>
      </c>
    </row>
    <row r="126" spans="1:9" ht="110.25" x14ac:dyDescent="0.2">
      <c r="A126" s="16"/>
      <c r="B126" s="14" t="s">
        <v>89</v>
      </c>
      <c r="C126" s="44">
        <v>242338.1</v>
      </c>
      <c r="D126" s="75">
        <f t="shared" si="7"/>
        <v>0</v>
      </c>
      <c r="E126" s="44">
        <v>242338.1</v>
      </c>
      <c r="F126" s="82">
        <f t="shared" si="6"/>
        <v>100</v>
      </c>
      <c r="G126" s="65">
        <v>237753.37033999999</v>
      </c>
      <c r="H126" s="65">
        <f t="shared" si="8"/>
        <v>4584.7296600000118</v>
      </c>
      <c r="I126" s="82">
        <f t="shared" si="9"/>
        <v>101.92835527565545</v>
      </c>
    </row>
    <row r="127" spans="1:9" ht="31.5" x14ac:dyDescent="0.2">
      <c r="A127" s="16"/>
      <c r="B127" s="14" t="s">
        <v>90</v>
      </c>
      <c r="C127" s="44">
        <v>24117</v>
      </c>
      <c r="D127" s="75">
        <f t="shared" si="7"/>
        <v>0</v>
      </c>
      <c r="E127" s="44">
        <v>24117</v>
      </c>
      <c r="F127" s="82">
        <f t="shared" si="6"/>
        <v>100</v>
      </c>
      <c r="G127" s="65" t="s">
        <v>226</v>
      </c>
      <c r="H127" s="65"/>
      <c r="I127" s="82"/>
    </row>
    <row r="128" spans="1:9" ht="47.25" x14ac:dyDescent="0.2">
      <c r="A128" s="17"/>
      <c r="B128" s="14" t="s">
        <v>91</v>
      </c>
      <c r="C128" s="44">
        <v>1092054.8999999999</v>
      </c>
      <c r="D128" s="75">
        <f t="shared" si="7"/>
        <v>0</v>
      </c>
      <c r="E128" s="44">
        <v>1092054.8999999999</v>
      </c>
      <c r="F128" s="82">
        <f t="shared" si="6"/>
        <v>100</v>
      </c>
      <c r="G128" s="65">
        <v>478696.24945</v>
      </c>
      <c r="H128" s="65">
        <f t="shared" si="8"/>
        <v>613358.6505499999</v>
      </c>
      <c r="I128" s="82">
        <f t="shared" si="9"/>
        <v>228.13107503029758</v>
      </c>
    </row>
    <row r="129" spans="1:9" ht="31.5" x14ac:dyDescent="0.2">
      <c r="A129" s="17"/>
      <c r="B129" s="14" t="s">
        <v>92</v>
      </c>
      <c r="C129" s="44">
        <v>141669.4</v>
      </c>
      <c r="D129" s="75">
        <f t="shared" si="7"/>
        <v>0</v>
      </c>
      <c r="E129" s="44">
        <v>141669.4</v>
      </c>
      <c r="F129" s="82">
        <f t="shared" si="6"/>
        <v>100</v>
      </c>
      <c r="G129" s="65">
        <v>134171.23910000001</v>
      </c>
      <c r="H129" s="65">
        <f t="shared" si="8"/>
        <v>7498.160899999988</v>
      </c>
      <c r="I129" s="82">
        <f t="shared" si="9"/>
        <v>105.58850089653826</v>
      </c>
    </row>
    <row r="130" spans="1:9" s="68" customFormat="1" ht="27" customHeight="1" x14ac:dyDescent="0.3">
      <c r="A130" s="66"/>
      <c r="B130" s="67" t="s">
        <v>244</v>
      </c>
      <c r="C130" s="79">
        <f>SUM(C131:C145)</f>
        <v>2189711</v>
      </c>
      <c r="D130" s="79">
        <f t="shared" ref="D130:E130" si="10">SUM(D131:D145)</f>
        <v>464131.6</v>
      </c>
      <c r="E130" s="79">
        <f t="shared" si="10"/>
        <v>2653842.6</v>
      </c>
      <c r="F130" s="88">
        <f t="shared" si="6"/>
        <v>121.19602084475989</v>
      </c>
      <c r="G130" s="79">
        <v>2980999.4345999998</v>
      </c>
      <c r="H130" s="79">
        <f t="shared" si="8"/>
        <v>-327156.83459999971</v>
      </c>
      <c r="I130" s="88">
        <f t="shared" si="9"/>
        <v>89.025263446791001</v>
      </c>
    </row>
    <row r="131" spans="1:9" ht="47.25" x14ac:dyDescent="0.2">
      <c r="A131" s="17"/>
      <c r="B131" s="18" t="s">
        <v>42</v>
      </c>
      <c r="C131" s="44">
        <v>88294.6</v>
      </c>
      <c r="D131" s="75"/>
      <c r="E131" s="44">
        <v>88294.6</v>
      </c>
      <c r="F131" s="82">
        <f t="shared" si="6"/>
        <v>100</v>
      </c>
      <c r="G131" s="65">
        <v>85463.62</v>
      </c>
      <c r="H131" s="65">
        <f t="shared" si="8"/>
        <v>2830.9800000000105</v>
      </c>
      <c r="I131" s="82">
        <f t="shared" si="9"/>
        <v>103.31249717716146</v>
      </c>
    </row>
    <row r="132" spans="1:9" ht="63" x14ac:dyDescent="0.2">
      <c r="A132" s="17"/>
      <c r="B132" s="18" t="s">
        <v>93</v>
      </c>
      <c r="C132" s="44">
        <v>489370.8</v>
      </c>
      <c r="D132" s="75"/>
      <c r="E132" s="44">
        <v>489370.8</v>
      </c>
      <c r="F132" s="82">
        <f t="shared" si="6"/>
        <v>100</v>
      </c>
      <c r="G132" s="65">
        <v>269839.7</v>
      </c>
      <c r="H132" s="65">
        <f t="shared" si="8"/>
        <v>219531.09999999998</v>
      </c>
      <c r="I132" s="82">
        <f t="shared" si="9"/>
        <v>181.35611624234684</v>
      </c>
    </row>
    <row r="133" spans="1:9" ht="63" x14ac:dyDescent="0.2">
      <c r="A133" s="16"/>
      <c r="B133" s="15" t="s">
        <v>94</v>
      </c>
      <c r="C133" s="44">
        <v>130499.7</v>
      </c>
      <c r="D133" s="75"/>
      <c r="E133" s="44">
        <v>130499.7</v>
      </c>
      <c r="F133" s="82">
        <f t="shared" si="6"/>
        <v>100</v>
      </c>
      <c r="G133" s="65" t="s">
        <v>226</v>
      </c>
      <c r="H133" s="65"/>
      <c r="I133" s="82"/>
    </row>
    <row r="134" spans="1:9" ht="78.75" x14ac:dyDescent="0.2">
      <c r="A134" s="17"/>
      <c r="B134" s="15" t="s">
        <v>132</v>
      </c>
      <c r="C134" s="44">
        <v>397234.7</v>
      </c>
      <c r="D134" s="75"/>
      <c r="E134" s="44">
        <v>397234.7</v>
      </c>
      <c r="F134" s="82">
        <f t="shared" si="6"/>
        <v>100</v>
      </c>
      <c r="G134" s="65">
        <v>4207.8999999999996</v>
      </c>
      <c r="H134" s="65">
        <f t="shared" si="8"/>
        <v>393026.8</v>
      </c>
      <c r="I134" s="82">
        <f t="shared" si="9"/>
        <v>9440.2124575203798</v>
      </c>
    </row>
    <row r="135" spans="1:9" ht="179.25" customHeight="1" x14ac:dyDescent="0.2">
      <c r="A135" s="17"/>
      <c r="B135" s="15" t="s">
        <v>95</v>
      </c>
      <c r="C135" s="44">
        <v>3470.7</v>
      </c>
      <c r="D135" s="75"/>
      <c r="E135" s="44">
        <v>3470.7</v>
      </c>
      <c r="F135" s="82">
        <f t="shared" si="6"/>
        <v>100</v>
      </c>
      <c r="G135" s="65">
        <v>3446.2</v>
      </c>
      <c r="H135" s="65">
        <f t="shared" si="8"/>
        <v>24.5</v>
      </c>
      <c r="I135" s="82">
        <f t="shared" si="9"/>
        <v>100.71092797864314</v>
      </c>
    </row>
    <row r="136" spans="1:9" ht="84" customHeight="1" x14ac:dyDescent="0.2">
      <c r="A136" s="16"/>
      <c r="B136" s="15" t="s">
        <v>96</v>
      </c>
      <c r="C136" s="44">
        <v>26982.2</v>
      </c>
      <c r="D136" s="75"/>
      <c r="E136" s="44">
        <v>26982.2</v>
      </c>
      <c r="F136" s="82">
        <f t="shared" ref="F136:F199" si="11">E136/C136*100</f>
        <v>100</v>
      </c>
      <c r="G136" s="65">
        <v>347.7</v>
      </c>
      <c r="H136" s="65">
        <f t="shared" ref="H136:H199" si="12">E136-G136</f>
        <v>26634.5</v>
      </c>
      <c r="I136" s="82">
        <f t="shared" ref="I136:I199" si="13">E136/G136*100</f>
        <v>7760.1955708944497</v>
      </c>
    </row>
    <row r="137" spans="1:9" ht="46.5" customHeight="1" x14ac:dyDescent="0.2">
      <c r="A137" s="16"/>
      <c r="B137" s="15" t="s">
        <v>240</v>
      </c>
      <c r="C137" s="44"/>
      <c r="D137" s="75">
        <v>100000</v>
      </c>
      <c r="E137" s="44">
        <v>100000</v>
      </c>
      <c r="F137" s="82"/>
      <c r="G137" s="65"/>
      <c r="H137" s="65">
        <f t="shared" si="12"/>
        <v>100000</v>
      </c>
      <c r="I137" s="82"/>
    </row>
    <row r="138" spans="1:9" ht="68.25" customHeight="1" x14ac:dyDescent="0.2">
      <c r="A138" s="17"/>
      <c r="B138" s="20" t="s">
        <v>97</v>
      </c>
      <c r="C138" s="43">
        <v>680000</v>
      </c>
      <c r="D138" s="75"/>
      <c r="E138" s="44">
        <v>680000</v>
      </c>
      <c r="F138" s="82">
        <f t="shared" si="11"/>
        <v>100</v>
      </c>
      <c r="G138" s="65">
        <v>694606.4</v>
      </c>
      <c r="H138" s="65">
        <f t="shared" si="12"/>
        <v>-14606.400000000023</v>
      </c>
      <c r="I138" s="82">
        <f t="shared" si="13"/>
        <v>97.897168813877897</v>
      </c>
    </row>
    <row r="139" spans="1:9" ht="81.75" customHeight="1" x14ac:dyDescent="0.2">
      <c r="A139" s="17"/>
      <c r="B139" s="20" t="s">
        <v>241</v>
      </c>
      <c r="C139" s="43"/>
      <c r="D139" s="75">
        <v>120000</v>
      </c>
      <c r="E139" s="44">
        <v>120000</v>
      </c>
      <c r="F139" s="82"/>
      <c r="G139" s="65"/>
      <c r="H139" s="65">
        <f t="shared" si="12"/>
        <v>120000</v>
      </c>
      <c r="I139" s="82"/>
    </row>
    <row r="140" spans="1:9" ht="63" x14ac:dyDescent="0.2">
      <c r="A140" s="17"/>
      <c r="B140" s="20" t="s">
        <v>125</v>
      </c>
      <c r="C140" s="43">
        <v>46054.400000000001</v>
      </c>
      <c r="D140" s="75"/>
      <c r="E140" s="43">
        <v>46054.400000000001</v>
      </c>
      <c r="F140" s="82">
        <f t="shared" si="11"/>
        <v>100</v>
      </c>
      <c r="G140" s="65">
        <v>62219.199999999997</v>
      </c>
      <c r="H140" s="65">
        <f t="shared" si="12"/>
        <v>-16164.799999999996</v>
      </c>
      <c r="I140" s="82">
        <f t="shared" si="13"/>
        <v>74.019595237482974</v>
      </c>
    </row>
    <row r="141" spans="1:9" ht="47.25" x14ac:dyDescent="0.2">
      <c r="A141" s="17"/>
      <c r="B141" s="20" t="s">
        <v>98</v>
      </c>
      <c r="C141" s="43">
        <v>1000</v>
      </c>
      <c r="D141" s="75"/>
      <c r="E141" s="43">
        <v>1000</v>
      </c>
      <c r="F141" s="82">
        <f t="shared" si="11"/>
        <v>100</v>
      </c>
      <c r="G141" s="65" t="s">
        <v>226</v>
      </c>
      <c r="H141" s="65"/>
      <c r="I141" s="82"/>
    </row>
    <row r="142" spans="1:9" ht="78.75" x14ac:dyDescent="0.2">
      <c r="A142" s="16"/>
      <c r="B142" s="20" t="s">
        <v>99</v>
      </c>
      <c r="C142" s="43">
        <v>256.2</v>
      </c>
      <c r="D142" s="75"/>
      <c r="E142" s="43">
        <v>256.2</v>
      </c>
      <c r="F142" s="82">
        <f t="shared" si="11"/>
        <v>100</v>
      </c>
      <c r="G142" s="65" t="s">
        <v>226</v>
      </c>
      <c r="H142" s="65"/>
      <c r="I142" s="82"/>
    </row>
    <row r="143" spans="1:9" ht="78.75" x14ac:dyDescent="0.2">
      <c r="A143" s="16"/>
      <c r="B143" s="20" t="s">
        <v>242</v>
      </c>
      <c r="C143" s="43"/>
      <c r="D143" s="65">
        <v>158238</v>
      </c>
      <c r="E143" s="65">
        <v>158238</v>
      </c>
      <c r="F143" s="82"/>
      <c r="G143" s="65"/>
      <c r="H143" s="65">
        <f t="shared" si="12"/>
        <v>158238</v>
      </c>
      <c r="I143" s="82"/>
    </row>
    <row r="144" spans="1:9" ht="126" x14ac:dyDescent="0.2">
      <c r="A144" s="16"/>
      <c r="B144" s="20" t="s">
        <v>129</v>
      </c>
      <c r="C144" s="43">
        <v>326547.7</v>
      </c>
      <c r="D144" s="65">
        <f>E144-C144</f>
        <v>83832</v>
      </c>
      <c r="E144" s="65">
        <v>410379.7</v>
      </c>
      <c r="F144" s="82">
        <f t="shared" si="11"/>
        <v>125.67220654134144</v>
      </c>
      <c r="G144" s="65">
        <v>200730.71977</v>
      </c>
      <c r="H144" s="65">
        <f t="shared" si="12"/>
        <v>209648.98023000002</v>
      </c>
      <c r="I144" s="82">
        <f t="shared" si="13"/>
        <v>204.44289766420343</v>
      </c>
    </row>
    <row r="145" spans="1:9" ht="49.5" x14ac:dyDescent="0.2">
      <c r="A145" s="16"/>
      <c r="B145" s="76" t="s">
        <v>243</v>
      </c>
      <c r="C145" s="43"/>
      <c r="D145" s="65">
        <v>2061.6</v>
      </c>
      <c r="E145" s="77">
        <v>2061.6</v>
      </c>
      <c r="F145" s="82"/>
      <c r="G145" s="65"/>
      <c r="H145" s="65">
        <f t="shared" si="12"/>
        <v>2061.6</v>
      </c>
      <c r="I145" s="82"/>
    </row>
    <row r="146" spans="1:9" s="36" customFormat="1" ht="23.25" customHeight="1" x14ac:dyDescent="0.3">
      <c r="A146" s="33" t="s">
        <v>227</v>
      </c>
      <c r="B146" s="34" t="s">
        <v>21</v>
      </c>
      <c r="C146" s="35">
        <f>C7+C41</f>
        <v>78078187.900000006</v>
      </c>
      <c r="D146" s="81">
        <f>D7+D41</f>
        <v>5534333.5999999996</v>
      </c>
      <c r="E146" s="35">
        <v>83612521.5</v>
      </c>
      <c r="F146" s="83">
        <f t="shared" si="11"/>
        <v>107.08819421768368</v>
      </c>
      <c r="G146" s="69">
        <v>80650731.532010004</v>
      </c>
      <c r="H146" s="69">
        <f t="shared" si="12"/>
        <v>2961789.9679899961</v>
      </c>
      <c r="I146" s="83">
        <f t="shared" si="13"/>
        <v>103.67236590633337</v>
      </c>
    </row>
    <row r="147" spans="1:9" s="36" customFormat="1" ht="23.25" customHeight="1" x14ac:dyDescent="0.3">
      <c r="A147" s="33"/>
      <c r="B147" s="37" t="s">
        <v>201</v>
      </c>
      <c r="C147" s="38">
        <f>C146-C148</f>
        <v>446566.90000000596</v>
      </c>
      <c r="D147" s="31"/>
      <c r="E147" s="31">
        <v>863832.1</v>
      </c>
      <c r="F147" s="83">
        <f t="shared" si="11"/>
        <v>193.43845233491072</v>
      </c>
      <c r="G147" s="69">
        <v>-2298267.6216899902</v>
      </c>
      <c r="H147" s="69">
        <f t="shared" si="12"/>
        <v>3162099.7216899903</v>
      </c>
      <c r="I147" s="83">
        <f t="shared" si="13"/>
        <v>-37.586227637179888</v>
      </c>
    </row>
    <row r="148" spans="1:9" s="36" customFormat="1" ht="23.25" customHeight="1" x14ac:dyDescent="0.3">
      <c r="A148" s="33" t="s">
        <v>221</v>
      </c>
      <c r="B148" s="34" t="s">
        <v>193</v>
      </c>
      <c r="C148" s="35">
        <v>77631621</v>
      </c>
      <c r="D148" s="78">
        <f>D149+D160+D165+D176+D181+D184+D192+D195+D203+D209+D214+D219</f>
        <v>5117068.3999999994</v>
      </c>
      <c r="E148" s="35">
        <v>82748689.400000006</v>
      </c>
      <c r="F148" s="83">
        <f t="shared" si="11"/>
        <v>106.59147436841492</v>
      </c>
      <c r="G148" s="69">
        <v>82948999.153699994</v>
      </c>
      <c r="H148" s="69">
        <f t="shared" si="12"/>
        <v>-200309.75369998813</v>
      </c>
      <c r="I148" s="83">
        <f t="shared" si="13"/>
        <v>99.758514562268758</v>
      </c>
    </row>
    <row r="149" spans="1:9" ht="19.5" x14ac:dyDescent="0.3">
      <c r="A149" s="72" t="s">
        <v>228</v>
      </c>
      <c r="B149" s="30" t="s">
        <v>202</v>
      </c>
      <c r="C149" s="71">
        <v>2335104.6</v>
      </c>
      <c r="D149" s="71">
        <v>478688.4</v>
      </c>
      <c r="E149" s="71">
        <f>C149+D149</f>
        <v>2813793</v>
      </c>
      <c r="F149" s="84">
        <f t="shared" si="11"/>
        <v>120.4996555614682</v>
      </c>
      <c r="G149" s="70">
        <v>2393591.3923300002</v>
      </c>
      <c r="H149" s="70">
        <f t="shared" si="12"/>
        <v>420201.60766999982</v>
      </c>
      <c r="I149" s="84">
        <f t="shared" si="13"/>
        <v>117.55527735504437</v>
      </c>
    </row>
    <row r="150" spans="1:9" ht="32.25" x14ac:dyDescent="0.3">
      <c r="A150" s="28"/>
      <c r="B150" s="29" t="s">
        <v>133</v>
      </c>
      <c r="C150" s="54">
        <v>6281.6</v>
      </c>
      <c r="D150" s="54"/>
      <c r="E150" s="54">
        <f t="shared" ref="E150:E213" si="14">C150+D150</f>
        <v>6281.6</v>
      </c>
      <c r="F150" s="85">
        <f t="shared" si="11"/>
        <v>100</v>
      </c>
      <c r="G150" s="54">
        <v>5440.2771400000001</v>
      </c>
      <c r="H150" s="54">
        <f t="shared" si="12"/>
        <v>841.32286000000022</v>
      </c>
      <c r="I150" s="85">
        <f t="shared" si="13"/>
        <v>115.46470590283199</v>
      </c>
    </row>
    <row r="151" spans="1:9" ht="48" x14ac:dyDescent="0.3">
      <c r="A151" s="28"/>
      <c r="B151" s="29" t="s">
        <v>134</v>
      </c>
      <c r="C151" s="54">
        <v>140711</v>
      </c>
      <c r="D151" s="54"/>
      <c r="E151" s="54">
        <f t="shared" si="14"/>
        <v>140711</v>
      </c>
      <c r="F151" s="85">
        <f t="shared" si="11"/>
        <v>100</v>
      </c>
      <c r="G151" s="54">
        <v>144940.13764</v>
      </c>
      <c r="H151" s="54">
        <f t="shared" si="12"/>
        <v>-4229.1376400000008</v>
      </c>
      <c r="I151" s="85">
        <f t="shared" si="13"/>
        <v>97.082148734738851</v>
      </c>
    </row>
    <row r="152" spans="1:9" ht="48" x14ac:dyDescent="0.3">
      <c r="A152" s="28"/>
      <c r="B152" s="29" t="s">
        <v>135</v>
      </c>
      <c r="C152" s="54">
        <v>561534</v>
      </c>
      <c r="D152" s="54">
        <v>1640.4</v>
      </c>
      <c r="E152" s="54">
        <f t="shared" si="14"/>
        <v>563174.40000000002</v>
      </c>
      <c r="F152" s="85">
        <f t="shared" si="11"/>
        <v>100.29212834841701</v>
      </c>
      <c r="G152" s="54">
        <v>523720.30203000002</v>
      </c>
      <c r="H152" s="54">
        <f t="shared" si="12"/>
        <v>39454.097970000003</v>
      </c>
      <c r="I152" s="85">
        <f t="shared" si="13"/>
        <v>107.53342916382493</v>
      </c>
    </row>
    <row r="153" spans="1:9" x14ac:dyDescent="0.3">
      <c r="A153" s="28"/>
      <c r="B153" s="29" t="s">
        <v>136</v>
      </c>
      <c r="C153" s="54">
        <v>258983.1</v>
      </c>
      <c r="D153" s="54">
        <v>1102.8</v>
      </c>
      <c r="E153" s="54">
        <f t="shared" si="14"/>
        <v>260085.9</v>
      </c>
      <c r="F153" s="85">
        <f t="shared" si="11"/>
        <v>100.42581929091125</v>
      </c>
      <c r="G153" s="54">
        <v>242147.74069000001</v>
      </c>
      <c r="H153" s="54">
        <f t="shared" si="12"/>
        <v>17938.159309999988</v>
      </c>
      <c r="I153" s="85">
        <f t="shared" si="13"/>
        <v>107.40793998692088</v>
      </c>
    </row>
    <row r="154" spans="1:9" ht="48" x14ac:dyDescent="0.3">
      <c r="A154" s="28"/>
      <c r="B154" s="29" t="s">
        <v>137</v>
      </c>
      <c r="C154" s="54">
        <v>134664.79999999999</v>
      </c>
      <c r="D154" s="54">
        <v>7.7</v>
      </c>
      <c r="E154" s="54">
        <f t="shared" si="14"/>
        <v>134672.5</v>
      </c>
      <c r="F154" s="85">
        <f t="shared" si="11"/>
        <v>100.00571790104023</v>
      </c>
      <c r="G154" s="54">
        <v>130976.47571</v>
      </c>
      <c r="H154" s="54">
        <f t="shared" si="12"/>
        <v>3696.0242900000012</v>
      </c>
      <c r="I154" s="85">
        <f t="shared" si="13"/>
        <v>102.82189932960443</v>
      </c>
    </row>
    <row r="155" spans="1:9" x14ac:dyDescent="0.3">
      <c r="A155" s="72"/>
      <c r="B155" s="29" t="s">
        <v>138</v>
      </c>
      <c r="C155" s="54">
        <v>60207</v>
      </c>
      <c r="D155" s="54">
        <v>43875</v>
      </c>
      <c r="E155" s="54">
        <f t="shared" si="14"/>
        <v>104082</v>
      </c>
      <c r="F155" s="85">
        <f t="shared" si="11"/>
        <v>172.87358612785889</v>
      </c>
      <c r="G155" s="54">
        <v>64596.030460000002</v>
      </c>
      <c r="H155" s="54">
        <f t="shared" si="12"/>
        <v>39485.969539999998</v>
      </c>
      <c r="I155" s="85">
        <f t="shared" si="13"/>
        <v>161.12754802239903</v>
      </c>
    </row>
    <row r="156" spans="1:9" x14ac:dyDescent="0.3">
      <c r="A156" s="72"/>
      <c r="B156" s="29" t="s">
        <v>139</v>
      </c>
      <c r="C156" s="54">
        <v>7500</v>
      </c>
      <c r="D156" s="54"/>
      <c r="E156" s="54">
        <f t="shared" si="14"/>
        <v>7500</v>
      </c>
      <c r="F156" s="85">
        <f t="shared" si="11"/>
        <v>100</v>
      </c>
      <c r="G156" s="54">
        <v>0</v>
      </c>
      <c r="H156" s="54">
        <f t="shared" si="12"/>
        <v>7500</v>
      </c>
      <c r="I156" s="85"/>
    </row>
    <row r="157" spans="1:9" x14ac:dyDescent="0.3">
      <c r="A157" s="72"/>
      <c r="B157" s="29" t="s">
        <v>140</v>
      </c>
      <c r="C157" s="54">
        <v>1165223.1000000001</v>
      </c>
      <c r="D157" s="54">
        <v>432062.5</v>
      </c>
      <c r="E157" s="54">
        <f t="shared" si="14"/>
        <v>1597285.6</v>
      </c>
      <c r="F157" s="85">
        <f t="shared" si="11"/>
        <v>137.07980900824913</v>
      </c>
      <c r="G157" s="54">
        <v>1281770.42866</v>
      </c>
      <c r="H157" s="54">
        <f t="shared" si="12"/>
        <v>315515.17134000012</v>
      </c>
      <c r="I157" s="85">
        <f t="shared" si="13"/>
        <v>124.61557579151274</v>
      </c>
    </row>
    <row r="158" spans="1:9" ht="19.5" x14ac:dyDescent="0.35">
      <c r="A158" s="72" t="s">
        <v>229</v>
      </c>
      <c r="B158" s="30" t="s">
        <v>203</v>
      </c>
      <c r="C158" s="71">
        <v>39199.5</v>
      </c>
      <c r="D158" s="71"/>
      <c r="E158" s="71">
        <f t="shared" si="14"/>
        <v>39199.5</v>
      </c>
      <c r="F158" s="86">
        <f t="shared" si="11"/>
        <v>100</v>
      </c>
      <c r="G158" s="71">
        <v>37984.64544</v>
      </c>
      <c r="H158" s="71">
        <f t="shared" si="12"/>
        <v>1214.8545599999998</v>
      </c>
      <c r="I158" s="86">
        <f t="shared" si="13"/>
        <v>103.19827800398707</v>
      </c>
    </row>
    <row r="159" spans="1:9" x14ac:dyDescent="0.3">
      <c r="A159" s="72"/>
      <c r="B159" s="29" t="s">
        <v>141</v>
      </c>
      <c r="C159" s="54">
        <v>39199.5</v>
      </c>
      <c r="D159" s="54"/>
      <c r="E159" s="54">
        <f t="shared" si="14"/>
        <v>39199.5</v>
      </c>
      <c r="F159" s="85">
        <f t="shared" si="11"/>
        <v>100</v>
      </c>
      <c r="G159" s="54">
        <v>37984.64544</v>
      </c>
      <c r="H159" s="54">
        <f t="shared" si="12"/>
        <v>1214.8545599999998</v>
      </c>
      <c r="I159" s="85">
        <f t="shared" si="13"/>
        <v>103.19827800398707</v>
      </c>
    </row>
    <row r="160" spans="1:9" ht="33" x14ac:dyDescent="0.35">
      <c r="A160" s="72" t="s">
        <v>230</v>
      </c>
      <c r="B160" s="30" t="s">
        <v>204</v>
      </c>
      <c r="C160" s="71">
        <v>582954.80000000005</v>
      </c>
      <c r="D160" s="71">
        <v>28128.400000000001</v>
      </c>
      <c r="E160" s="71">
        <f t="shared" si="14"/>
        <v>611083.20000000007</v>
      </c>
      <c r="F160" s="86">
        <f t="shared" si="11"/>
        <v>104.82514253249138</v>
      </c>
      <c r="G160" s="71">
        <v>662360.72488999995</v>
      </c>
      <c r="H160" s="71">
        <f t="shared" si="12"/>
        <v>-51277.524889999884</v>
      </c>
      <c r="I160" s="86">
        <f t="shared" si="13"/>
        <v>92.25836874634804</v>
      </c>
    </row>
    <row r="161" spans="1:9" ht="32.25" x14ac:dyDescent="0.3">
      <c r="A161" s="72"/>
      <c r="B161" s="29" t="s">
        <v>142</v>
      </c>
      <c r="C161" s="54">
        <v>126430.9</v>
      </c>
      <c r="D161" s="54">
        <v>23510.2</v>
      </c>
      <c r="E161" s="54">
        <f t="shared" si="14"/>
        <v>149941.1</v>
      </c>
      <c r="F161" s="85">
        <f t="shared" si="11"/>
        <v>118.59529592844788</v>
      </c>
      <c r="G161" s="54">
        <v>171022.05452999999</v>
      </c>
      <c r="H161" s="54">
        <f t="shared" si="12"/>
        <v>-21080.954529999988</v>
      </c>
      <c r="I161" s="85">
        <f t="shared" si="13"/>
        <v>87.67354620552635</v>
      </c>
    </row>
    <row r="162" spans="1:9" x14ac:dyDescent="0.3">
      <c r="A162" s="72"/>
      <c r="B162" s="29" t="s">
        <v>143</v>
      </c>
      <c r="C162" s="54">
        <v>454304.9</v>
      </c>
      <c r="D162" s="54">
        <v>4218</v>
      </c>
      <c r="E162" s="54">
        <f t="shared" si="14"/>
        <v>458522.9</v>
      </c>
      <c r="F162" s="85">
        <f t="shared" si="11"/>
        <v>100.92845135502611</v>
      </c>
      <c r="G162" s="54">
        <v>482156.75099999999</v>
      </c>
      <c r="H162" s="54">
        <f t="shared" si="12"/>
        <v>-23633.850999999966</v>
      </c>
      <c r="I162" s="85">
        <f t="shared" si="13"/>
        <v>95.09830548862314</v>
      </c>
    </row>
    <row r="163" spans="1:9" x14ac:dyDescent="0.3">
      <c r="A163" s="72"/>
      <c r="B163" s="29" t="s">
        <v>144</v>
      </c>
      <c r="C163" s="54">
        <v>620</v>
      </c>
      <c r="D163" s="54"/>
      <c r="E163" s="54">
        <f t="shared" si="14"/>
        <v>620</v>
      </c>
      <c r="F163" s="85">
        <f t="shared" si="11"/>
        <v>100</v>
      </c>
      <c r="G163" s="54">
        <v>620.5</v>
      </c>
      <c r="H163" s="54">
        <f t="shared" si="12"/>
        <v>-0.5</v>
      </c>
      <c r="I163" s="85">
        <f t="shared" si="13"/>
        <v>99.919419822723611</v>
      </c>
    </row>
    <row r="164" spans="1:9" ht="32.25" x14ac:dyDescent="0.3">
      <c r="A164" s="72"/>
      <c r="B164" s="29" t="s">
        <v>145</v>
      </c>
      <c r="C164" s="54">
        <v>1599</v>
      </c>
      <c r="D164" s="54">
        <v>400.2</v>
      </c>
      <c r="E164" s="54">
        <f t="shared" si="14"/>
        <v>1999.2</v>
      </c>
      <c r="F164" s="85">
        <f t="shared" si="11"/>
        <v>125.0281425891182</v>
      </c>
      <c r="G164" s="54">
        <v>8561.4193599999999</v>
      </c>
      <c r="H164" s="54">
        <f t="shared" si="12"/>
        <v>-6562.2193600000001</v>
      </c>
      <c r="I164" s="85">
        <f t="shared" si="13"/>
        <v>23.351268241110901</v>
      </c>
    </row>
    <row r="165" spans="1:9" ht="19.5" x14ac:dyDescent="0.35">
      <c r="A165" s="72" t="s">
        <v>233</v>
      </c>
      <c r="B165" s="30" t="s">
        <v>205</v>
      </c>
      <c r="C165" s="71">
        <v>13006628.800000001</v>
      </c>
      <c r="D165" s="71">
        <v>2772096</v>
      </c>
      <c r="E165" s="71">
        <f t="shared" si="14"/>
        <v>15778724.800000001</v>
      </c>
      <c r="F165" s="86">
        <f t="shared" si="11"/>
        <v>121.31294774861261</v>
      </c>
      <c r="G165" s="71">
        <v>14004516.46783</v>
      </c>
      <c r="H165" s="71">
        <f t="shared" si="12"/>
        <v>1774208.3321700003</v>
      </c>
      <c r="I165" s="86">
        <f t="shared" si="13"/>
        <v>112.66882963253721</v>
      </c>
    </row>
    <row r="166" spans="1:9" x14ac:dyDescent="0.3">
      <c r="A166" s="72"/>
      <c r="B166" s="29" t="s">
        <v>146</v>
      </c>
      <c r="C166" s="54">
        <v>541042.80000000005</v>
      </c>
      <c r="D166" s="54">
        <v>4611.2</v>
      </c>
      <c r="E166" s="54">
        <f t="shared" si="14"/>
        <v>545654</v>
      </c>
      <c r="F166" s="85">
        <f t="shared" si="11"/>
        <v>100.85228007839675</v>
      </c>
      <c r="G166" s="54">
        <v>586094.70161999995</v>
      </c>
      <c r="H166" s="54">
        <f t="shared" si="12"/>
        <v>-40440.701619999949</v>
      </c>
      <c r="I166" s="85">
        <f t="shared" si="13"/>
        <v>93.099971470784581</v>
      </c>
    </row>
    <row r="167" spans="1:9" x14ac:dyDescent="0.3">
      <c r="A167" s="72"/>
      <c r="B167" s="29" t="s">
        <v>147</v>
      </c>
      <c r="C167" s="54">
        <v>141781</v>
      </c>
      <c r="D167" s="54"/>
      <c r="E167" s="54">
        <f t="shared" si="14"/>
        <v>141781</v>
      </c>
      <c r="F167" s="85">
        <f t="shared" si="11"/>
        <v>100</v>
      </c>
      <c r="G167" s="54">
        <v>40000</v>
      </c>
      <c r="H167" s="54">
        <f t="shared" si="12"/>
        <v>101781</v>
      </c>
      <c r="I167" s="85">
        <f t="shared" si="13"/>
        <v>354.45249999999999</v>
      </c>
    </row>
    <row r="168" spans="1:9" x14ac:dyDescent="0.3">
      <c r="A168" s="72"/>
      <c r="B168" s="29" t="s">
        <v>148</v>
      </c>
      <c r="C168" s="54">
        <v>3460.3</v>
      </c>
      <c r="D168" s="54"/>
      <c r="E168" s="54">
        <f t="shared" si="14"/>
        <v>3460.3</v>
      </c>
      <c r="F168" s="85">
        <f t="shared" si="11"/>
        <v>100</v>
      </c>
      <c r="G168" s="54">
        <v>5135.8230000000003</v>
      </c>
      <c r="H168" s="54">
        <f t="shared" si="12"/>
        <v>-1675.5230000000001</v>
      </c>
      <c r="I168" s="85">
        <f t="shared" si="13"/>
        <v>67.37576431274988</v>
      </c>
    </row>
    <row r="169" spans="1:9" x14ac:dyDescent="0.3">
      <c r="A169" s="72"/>
      <c r="B169" s="29" t="s">
        <v>149</v>
      </c>
      <c r="C169" s="54">
        <v>2461516.6</v>
      </c>
      <c r="D169" s="54">
        <v>-30600</v>
      </c>
      <c r="E169" s="54">
        <f t="shared" si="14"/>
        <v>2430916.6</v>
      </c>
      <c r="F169" s="85">
        <f t="shared" si="11"/>
        <v>98.756863959398046</v>
      </c>
      <c r="G169" s="54">
        <v>2494166.6468600002</v>
      </c>
      <c r="H169" s="54">
        <f t="shared" si="12"/>
        <v>-63250.046860000119</v>
      </c>
      <c r="I169" s="85">
        <f t="shared" si="13"/>
        <v>97.464080961084619</v>
      </c>
    </row>
    <row r="170" spans="1:9" x14ac:dyDescent="0.3">
      <c r="A170" s="72"/>
      <c r="B170" s="29" t="s">
        <v>150</v>
      </c>
      <c r="C170" s="54">
        <v>90296.6</v>
      </c>
      <c r="D170" s="54">
        <v>11708.2</v>
      </c>
      <c r="E170" s="54">
        <f t="shared" si="14"/>
        <v>102004.8</v>
      </c>
      <c r="F170" s="85">
        <f t="shared" si="11"/>
        <v>112.96637968649983</v>
      </c>
      <c r="G170" s="54">
        <v>85559.880109999998</v>
      </c>
      <c r="H170" s="54">
        <f t="shared" si="12"/>
        <v>16444.919890000005</v>
      </c>
      <c r="I170" s="85">
        <f t="shared" si="13"/>
        <v>119.22036340964668</v>
      </c>
    </row>
    <row r="171" spans="1:9" x14ac:dyDescent="0.3">
      <c r="A171" s="72"/>
      <c r="B171" s="29" t="s">
        <v>151</v>
      </c>
      <c r="C171" s="54">
        <v>383995.9</v>
      </c>
      <c r="D171" s="54">
        <v>547.4</v>
      </c>
      <c r="E171" s="54">
        <f t="shared" si="14"/>
        <v>384543.30000000005</v>
      </c>
      <c r="F171" s="85">
        <f t="shared" si="11"/>
        <v>100.14255360539006</v>
      </c>
      <c r="G171" s="54">
        <v>415004.71719</v>
      </c>
      <c r="H171" s="54">
        <f t="shared" si="12"/>
        <v>-30461.417189999949</v>
      </c>
      <c r="I171" s="85">
        <f t="shared" si="13"/>
        <v>92.659982904229523</v>
      </c>
    </row>
    <row r="172" spans="1:9" x14ac:dyDescent="0.3">
      <c r="A172" s="72"/>
      <c r="B172" s="29" t="s">
        <v>152</v>
      </c>
      <c r="C172" s="54">
        <v>301419</v>
      </c>
      <c r="D172" s="54">
        <v>156018.6</v>
      </c>
      <c r="E172" s="54">
        <f t="shared" si="14"/>
        <v>457437.6</v>
      </c>
      <c r="F172" s="85">
        <f t="shared" si="11"/>
        <v>151.76136872592636</v>
      </c>
      <c r="G172" s="54">
        <v>659638.98192000005</v>
      </c>
      <c r="H172" s="54">
        <f t="shared" si="12"/>
        <v>-202201.38192000007</v>
      </c>
      <c r="I172" s="85">
        <f t="shared" si="13"/>
        <v>69.34665969384406</v>
      </c>
    </row>
    <row r="173" spans="1:9" x14ac:dyDescent="0.3">
      <c r="A173" s="72"/>
      <c r="B173" s="29" t="s">
        <v>153</v>
      </c>
      <c r="C173" s="54">
        <v>7025097.2000000002</v>
      </c>
      <c r="D173" s="54">
        <v>1884970</v>
      </c>
      <c r="E173" s="54">
        <f t="shared" si="14"/>
        <v>8910067.1999999993</v>
      </c>
      <c r="F173" s="85">
        <f t="shared" si="11"/>
        <v>126.83194191249055</v>
      </c>
      <c r="G173" s="54">
        <v>7705441.6553300004</v>
      </c>
      <c r="H173" s="54">
        <f t="shared" si="12"/>
        <v>1204625.5446699988</v>
      </c>
      <c r="I173" s="85">
        <f t="shared" si="13"/>
        <v>115.63343930891665</v>
      </c>
    </row>
    <row r="174" spans="1:9" x14ac:dyDescent="0.3">
      <c r="A174" s="72"/>
      <c r="B174" s="29" t="s">
        <v>154</v>
      </c>
      <c r="C174" s="54">
        <v>298425.7</v>
      </c>
      <c r="D174" s="54">
        <v>181656.6</v>
      </c>
      <c r="E174" s="54">
        <f t="shared" si="14"/>
        <v>480082.30000000005</v>
      </c>
      <c r="F174" s="85">
        <f t="shared" si="11"/>
        <v>160.8716340449231</v>
      </c>
      <c r="G174" s="54">
        <v>377138.44546000002</v>
      </c>
      <c r="H174" s="54">
        <f t="shared" si="12"/>
        <v>102943.85454000003</v>
      </c>
      <c r="I174" s="85">
        <f t="shared" si="13"/>
        <v>127.29603830615525</v>
      </c>
    </row>
    <row r="175" spans="1:9" x14ac:dyDescent="0.3">
      <c r="A175" s="72"/>
      <c r="B175" s="29" t="s">
        <v>155</v>
      </c>
      <c r="C175" s="54">
        <v>1759593.7</v>
      </c>
      <c r="D175" s="54">
        <v>563183.9</v>
      </c>
      <c r="E175" s="54">
        <f t="shared" si="14"/>
        <v>2322777.6</v>
      </c>
      <c r="F175" s="85">
        <f t="shared" si="11"/>
        <v>132.00647399453635</v>
      </c>
      <c r="G175" s="54">
        <v>1636335.6163399999</v>
      </c>
      <c r="H175" s="54">
        <f t="shared" si="12"/>
        <v>686441.98366000014</v>
      </c>
      <c r="I175" s="85">
        <f t="shared" si="13"/>
        <v>141.94995065837216</v>
      </c>
    </row>
    <row r="176" spans="1:9" ht="19.5" x14ac:dyDescent="0.35">
      <c r="A176" s="72" t="s">
        <v>232</v>
      </c>
      <c r="B176" s="30" t="s">
        <v>213</v>
      </c>
      <c r="C176" s="71">
        <v>1626237.7</v>
      </c>
      <c r="D176" s="71">
        <v>313345.3</v>
      </c>
      <c r="E176" s="71">
        <f t="shared" si="14"/>
        <v>1939583</v>
      </c>
      <c r="F176" s="86">
        <f t="shared" si="11"/>
        <v>119.26811191254514</v>
      </c>
      <c r="G176" s="71">
        <v>1321027.0567099999</v>
      </c>
      <c r="H176" s="71">
        <f t="shared" si="12"/>
        <v>618555.94329000008</v>
      </c>
      <c r="I176" s="86">
        <f t="shared" si="13"/>
        <v>146.82386633552423</v>
      </c>
    </row>
    <row r="177" spans="1:9" x14ac:dyDescent="0.3">
      <c r="A177" s="72"/>
      <c r="B177" s="29" t="s">
        <v>156</v>
      </c>
      <c r="C177" s="54">
        <v>393479.6</v>
      </c>
      <c r="D177" s="54">
        <v>68016.100000000006</v>
      </c>
      <c r="E177" s="54">
        <f t="shared" si="14"/>
        <v>461495.69999999995</v>
      </c>
      <c r="F177" s="85">
        <f t="shared" si="11"/>
        <v>117.28580083948444</v>
      </c>
      <c r="G177" s="54">
        <v>183698.29908</v>
      </c>
      <c r="H177" s="54">
        <f t="shared" si="12"/>
        <v>277797.40091999993</v>
      </c>
      <c r="I177" s="85">
        <f t="shared" si="13"/>
        <v>251.22480845564067</v>
      </c>
    </row>
    <row r="178" spans="1:9" x14ac:dyDescent="0.3">
      <c r="A178" s="72"/>
      <c r="B178" s="29" t="s">
        <v>157</v>
      </c>
      <c r="C178" s="54">
        <v>554357</v>
      </c>
      <c r="D178" s="54">
        <v>221513.2</v>
      </c>
      <c r="E178" s="54">
        <f t="shared" si="14"/>
        <v>775870.2</v>
      </c>
      <c r="F178" s="85">
        <f t="shared" si="11"/>
        <v>139.95858264620091</v>
      </c>
      <c r="G178" s="54">
        <v>430149.37413000001</v>
      </c>
      <c r="H178" s="54">
        <f t="shared" si="12"/>
        <v>345720.82586999994</v>
      </c>
      <c r="I178" s="85">
        <f t="shared" si="13"/>
        <v>180.37227220642566</v>
      </c>
    </row>
    <row r="179" spans="1:9" x14ac:dyDescent="0.3">
      <c r="A179" s="72"/>
      <c r="B179" s="29" t="s">
        <v>158</v>
      </c>
      <c r="C179" s="54">
        <v>620136.9</v>
      </c>
      <c r="D179" s="54">
        <v>19816</v>
      </c>
      <c r="E179" s="54">
        <f t="shared" si="14"/>
        <v>639952.9</v>
      </c>
      <c r="F179" s="85">
        <f t="shared" si="11"/>
        <v>103.19542346214199</v>
      </c>
      <c r="G179" s="54">
        <v>656934.49005999998</v>
      </c>
      <c r="H179" s="54">
        <f t="shared" si="12"/>
        <v>-16981.590059999959</v>
      </c>
      <c r="I179" s="85">
        <f t="shared" si="13"/>
        <v>97.415025346218471</v>
      </c>
    </row>
    <row r="180" spans="1:9" ht="18" customHeight="1" x14ac:dyDescent="0.3">
      <c r="A180" s="72"/>
      <c r="B180" s="29" t="s">
        <v>159</v>
      </c>
      <c r="C180" s="54">
        <v>58264.2</v>
      </c>
      <c r="D180" s="54">
        <v>4000</v>
      </c>
      <c r="E180" s="54">
        <f t="shared" si="14"/>
        <v>62264.2</v>
      </c>
      <c r="F180" s="85">
        <f t="shared" si="11"/>
        <v>106.8652791937416</v>
      </c>
      <c r="G180" s="54">
        <v>50244.89344</v>
      </c>
      <c r="H180" s="54">
        <f t="shared" si="12"/>
        <v>12019.306559999997</v>
      </c>
      <c r="I180" s="85">
        <f t="shared" si="13"/>
        <v>123.92144900128581</v>
      </c>
    </row>
    <row r="181" spans="1:9" ht="19.5" x14ac:dyDescent="0.35">
      <c r="A181" s="72" t="s">
        <v>231</v>
      </c>
      <c r="B181" s="30" t="s">
        <v>214</v>
      </c>
      <c r="C181" s="71">
        <v>125826.3</v>
      </c>
      <c r="D181" s="71">
        <v>2991.5</v>
      </c>
      <c r="E181" s="71">
        <f t="shared" si="14"/>
        <v>128817.8</v>
      </c>
      <c r="F181" s="86">
        <f t="shared" si="11"/>
        <v>102.37748388055596</v>
      </c>
      <c r="G181" s="71">
        <v>72193.302320000003</v>
      </c>
      <c r="H181" s="71">
        <f t="shared" si="12"/>
        <v>56624.49768</v>
      </c>
      <c r="I181" s="86">
        <f t="shared" si="13"/>
        <v>178.43455813810735</v>
      </c>
    </row>
    <row r="182" spans="1:9" ht="32.25" x14ac:dyDescent="0.3">
      <c r="A182" s="72"/>
      <c r="B182" s="29" t="s">
        <v>160</v>
      </c>
      <c r="C182" s="54">
        <v>13612.2</v>
      </c>
      <c r="D182" s="54">
        <v>2991.5</v>
      </c>
      <c r="E182" s="54">
        <f t="shared" si="14"/>
        <v>16603.7</v>
      </c>
      <c r="F182" s="85">
        <f t="shared" si="11"/>
        <v>121.97660921820133</v>
      </c>
      <c r="G182" s="54">
        <v>27735.889739999999</v>
      </c>
      <c r="H182" s="54">
        <f t="shared" si="12"/>
        <v>-11132.189739999998</v>
      </c>
      <c r="I182" s="85">
        <f t="shared" si="13"/>
        <v>59.863592463214054</v>
      </c>
    </row>
    <row r="183" spans="1:9" x14ac:dyDescent="0.3">
      <c r="A183" s="72"/>
      <c r="B183" s="29" t="s">
        <v>161</v>
      </c>
      <c r="C183" s="54">
        <v>112214.1</v>
      </c>
      <c r="D183" s="54"/>
      <c r="E183" s="54">
        <f t="shared" si="14"/>
        <v>112214.1</v>
      </c>
      <c r="F183" s="85">
        <f t="shared" si="11"/>
        <v>100</v>
      </c>
      <c r="G183" s="54">
        <v>44457.412579999997</v>
      </c>
      <c r="H183" s="54">
        <f t="shared" si="12"/>
        <v>67756.687420000002</v>
      </c>
      <c r="I183" s="85">
        <f t="shared" si="13"/>
        <v>252.4080766015646</v>
      </c>
    </row>
    <row r="184" spans="1:9" ht="19.5" x14ac:dyDescent="0.35">
      <c r="A184" s="72" t="s">
        <v>234</v>
      </c>
      <c r="B184" s="30" t="s">
        <v>206</v>
      </c>
      <c r="C184" s="71">
        <v>26025828.800000001</v>
      </c>
      <c r="D184" s="71">
        <v>628709.69999999995</v>
      </c>
      <c r="E184" s="71">
        <f t="shared" si="14"/>
        <v>26654538.5</v>
      </c>
      <c r="F184" s="86">
        <f t="shared" si="11"/>
        <v>102.41571442289667</v>
      </c>
      <c r="G184" s="71">
        <v>27565263.934610002</v>
      </c>
      <c r="H184" s="71">
        <f t="shared" si="12"/>
        <v>-910725.43461000174</v>
      </c>
      <c r="I184" s="86">
        <f t="shared" si="13"/>
        <v>96.696112046050359</v>
      </c>
    </row>
    <row r="185" spans="1:9" x14ac:dyDescent="0.3">
      <c r="A185" s="72"/>
      <c r="B185" s="29" t="s">
        <v>162</v>
      </c>
      <c r="C185" s="54">
        <v>8414616.0999999996</v>
      </c>
      <c r="D185" s="54">
        <v>-6817.6</v>
      </c>
      <c r="E185" s="54">
        <f t="shared" si="14"/>
        <v>8407798.5</v>
      </c>
      <c r="F185" s="85">
        <f t="shared" si="11"/>
        <v>99.918979072616281</v>
      </c>
      <c r="G185" s="54">
        <v>9134312.9380300008</v>
      </c>
      <c r="H185" s="54">
        <f t="shared" si="12"/>
        <v>-726514.43803000078</v>
      </c>
      <c r="I185" s="85">
        <f t="shared" si="13"/>
        <v>92.04631543763719</v>
      </c>
    </row>
    <row r="186" spans="1:9" x14ac:dyDescent="0.3">
      <c r="A186" s="72"/>
      <c r="B186" s="29" t="s">
        <v>163</v>
      </c>
      <c r="C186" s="54">
        <v>14158890.4</v>
      </c>
      <c r="D186" s="54">
        <v>13002.7</v>
      </c>
      <c r="E186" s="54">
        <f t="shared" si="14"/>
        <v>14171893.1</v>
      </c>
      <c r="F186" s="85">
        <f t="shared" si="11"/>
        <v>100.09183417367224</v>
      </c>
      <c r="G186" s="54">
        <v>14628286.318910001</v>
      </c>
      <c r="H186" s="54">
        <f t="shared" si="12"/>
        <v>-456393.21891000122</v>
      </c>
      <c r="I186" s="85">
        <f t="shared" si="13"/>
        <v>96.880063672803416</v>
      </c>
    </row>
    <row r="187" spans="1:9" x14ac:dyDescent="0.3">
      <c r="A187" s="72"/>
      <c r="B187" s="29" t="s">
        <v>164</v>
      </c>
      <c r="C187" s="54">
        <v>161761.4</v>
      </c>
      <c r="D187" s="54">
        <v>1524.5</v>
      </c>
      <c r="E187" s="54">
        <f t="shared" si="14"/>
        <v>163285.9</v>
      </c>
      <c r="F187" s="85">
        <f t="shared" si="11"/>
        <v>100.94243744181244</v>
      </c>
      <c r="G187" s="54">
        <v>425390.23968</v>
      </c>
      <c r="H187" s="54">
        <f t="shared" si="12"/>
        <v>-262104.33968</v>
      </c>
      <c r="I187" s="85">
        <f t="shared" si="13"/>
        <v>38.38496626599423</v>
      </c>
    </row>
    <row r="188" spans="1:9" x14ac:dyDescent="0.3">
      <c r="A188" s="72"/>
      <c r="B188" s="29" t="s">
        <v>165</v>
      </c>
      <c r="C188" s="54">
        <v>2110571.2000000002</v>
      </c>
      <c r="D188" s="54">
        <v>9515.5</v>
      </c>
      <c r="E188" s="54">
        <f t="shared" si="14"/>
        <v>2120086.7000000002</v>
      </c>
      <c r="F188" s="85">
        <f t="shared" si="11"/>
        <v>100.4508495141031</v>
      </c>
      <c r="G188" s="54">
        <v>2207862.8127199998</v>
      </c>
      <c r="H188" s="54">
        <f t="shared" si="12"/>
        <v>-87776.112719999626</v>
      </c>
      <c r="I188" s="85">
        <f t="shared" si="13"/>
        <v>96.024385563527701</v>
      </c>
    </row>
    <row r="189" spans="1:9" ht="32.25" x14ac:dyDescent="0.3">
      <c r="A189" s="72"/>
      <c r="B189" s="29" t="s">
        <v>166</v>
      </c>
      <c r="C189" s="54">
        <v>58976.2</v>
      </c>
      <c r="D189" s="54">
        <v>2418</v>
      </c>
      <c r="E189" s="54">
        <f t="shared" si="14"/>
        <v>61394.2</v>
      </c>
      <c r="F189" s="85">
        <f t="shared" si="11"/>
        <v>104.09995896649835</v>
      </c>
      <c r="G189" s="54">
        <v>67952.041079999995</v>
      </c>
      <c r="H189" s="54">
        <f t="shared" si="12"/>
        <v>-6557.8410799999983</v>
      </c>
      <c r="I189" s="85">
        <f t="shared" si="13"/>
        <v>90.349309636954914</v>
      </c>
    </row>
    <row r="190" spans="1:9" x14ac:dyDescent="0.3">
      <c r="A190" s="72"/>
      <c r="B190" s="29" t="s">
        <v>167</v>
      </c>
      <c r="C190" s="54">
        <v>167464</v>
      </c>
      <c r="D190" s="54">
        <v>292594.09999999998</v>
      </c>
      <c r="E190" s="54">
        <f t="shared" si="14"/>
        <v>460058.1</v>
      </c>
      <c r="F190" s="85">
        <f t="shared" si="11"/>
        <v>274.72059666555197</v>
      </c>
      <c r="G190" s="54">
        <v>481311.30274999997</v>
      </c>
      <c r="H190" s="54">
        <f t="shared" si="12"/>
        <v>-21253.202749999997</v>
      </c>
      <c r="I190" s="85">
        <f t="shared" si="13"/>
        <v>95.58431255851076</v>
      </c>
    </row>
    <row r="191" spans="1:9" x14ac:dyDescent="0.3">
      <c r="A191" s="72"/>
      <c r="B191" s="29" t="s">
        <v>168</v>
      </c>
      <c r="C191" s="54">
        <v>953549.5</v>
      </c>
      <c r="D191" s="54">
        <v>316472.5</v>
      </c>
      <c r="E191" s="54">
        <f t="shared" si="14"/>
        <v>1270022</v>
      </c>
      <c r="F191" s="85">
        <f t="shared" si="11"/>
        <v>133.18889056100392</v>
      </c>
      <c r="G191" s="54">
        <v>620148.28144000005</v>
      </c>
      <c r="H191" s="54">
        <f t="shared" si="12"/>
        <v>649873.71855999995</v>
      </c>
      <c r="I191" s="85">
        <f t="shared" si="13"/>
        <v>204.79327896402077</v>
      </c>
    </row>
    <row r="192" spans="1:9" s="4" customFormat="1" ht="19.5" x14ac:dyDescent="0.35">
      <c r="A192" s="72" t="s">
        <v>219</v>
      </c>
      <c r="B192" s="30" t="s">
        <v>245</v>
      </c>
      <c r="C192" s="71">
        <v>1375403.4</v>
      </c>
      <c r="D192" s="71">
        <v>129848.4</v>
      </c>
      <c r="E192" s="71">
        <f t="shared" si="14"/>
        <v>1505251.7999999998</v>
      </c>
      <c r="F192" s="86">
        <f t="shared" si="11"/>
        <v>109.44075025552502</v>
      </c>
      <c r="G192" s="71">
        <v>1839792.09907</v>
      </c>
      <c r="H192" s="71">
        <f t="shared" si="12"/>
        <v>-334540.29907000018</v>
      </c>
      <c r="I192" s="86">
        <f t="shared" si="13"/>
        <v>81.816407449564139</v>
      </c>
    </row>
    <row r="193" spans="1:9" x14ac:dyDescent="0.3">
      <c r="A193" s="72"/>
      <c r="B193" s="29" t="s">
        <v>169</v>
      </c>
      <c r="C193" s="54">
        <v>1176570.5</v>
      </c>
      <c r="D193" s="54">
        <v>5181.3</v>
      </c>
      <c r="E193" s="54">
        <f t="shared" si="14"/>
        <v>1181751.8</v>
      </c>
      <c r="F193" s="85">
        <f t="shared" si="11"/>
        <v>100.44037310131438</v>
      </c>
      <c r="G193" s="54">
        <v>1347588.30837</v>
      </c>
      <c r="H193" s="54">
        <f t="shared" si="12"/>
        <v>-165836.50836999994</v>
      </c>
      <c r="I193" s="85">
        <f t="shared" si="13"/>
        <v>87.693829982052122</v>
      </c>
    </row>
    <row r="194" spans="1:9" x14ac:dyDescent="0.3">
      <c r="A194" s="72"/>
      <c r="B194" s="29" t="s">
        <v>170</v>
      </c>
      <c r="C194" s="54">
        <v>198832.9</v>
      </c>
      <c r="D194" s="54">
        <v>124667.1</v>
      </c>
      <c r="E194" s="54">
        <f t="shared" si="14"/>
        <v>323500</v>
      </c>
      <c r="F194" s="85">
        <f t="shared" si="11"/>
        <v>162.69943253857889</v>
      </c>
      <c r="G194" s="54">
        <v>492203.79</v>
      </c>
      <c r="H194" s="54">
        <f t="shared" si="12"/>
        <v>-168703.78999999998</v>
      </c>
      <c r="I194" s="85">
        <f t="shared" si="13"/>
        <v>65.724808823597243</v>
      </c>
    </row>
    <row r="195" spans="1:9" ht="19.5" x14ac:dyDescent="0.35">
      <c r="A195" s="72" t="s">
        <v>220</v>
      </c>
      <c r="B195" s="30" t="s">
        <v>207</v>
      </c>
      <c r="C195" s="71">
        <v>6766565.9000000004</v>
      </c>
      <c r="D195" s="71">
        <v>154858.5</v>
      </c>
      <c r="E195" s="71">
        <f t="shared" si="14"/>
        <v>6921424.4000000004</v>
      </c>
      <c r="F195" s="86">
        <f t="shared" si="11"/>
        <v>102.28858334181005</v>
      </c>
      <c r="G195" s="71">
        <v>6163821.2382100001</v>
      </c>
      <c r="H195" s="71">
        <f t="shared" si="12"/>
        <v>757603.16179000027</v>
      </c>
      <c r="I195" s="86">
        <f t="shared" si="13"/>
        <v>112.29112806019681</v>
      </c>
    </row>
    <row r="196" spans="1:9" x14ac:dyDescent="0.3">
      <c r="A196" s="72"/>
      <c r="B196" s="29" t="s">
        <v>171</v>
      </c>
      <c r="C196" s="54">
        <v>1243597.2</v>
      </c>
      <c r="D196" s="54">
        <v>20850.7</v>
      </c>
      <c r="E196" s="54">
        <f t="shared" si="14"/>
        <v>1264447.8999999999</v>
      </c>
      <c r="F196" s="85">
        <f t="shared" si="11"/>
        <v>101.67664417385308</v>
      </c>
      <c r="G196" s="54">
        <v>1640552.43438</v>
      </c>
      <c r="H196" s="54">
        <f t="shared" si="12"/>
        <v>-376104.53438000008</v>
      </c>
      <c r="I196" s="85">
        <f t="shared" si="13"/>
        <v>77.074519137686806</v>
      </c>
    </row>
    <row r="197" spans="1:9" x14ac:dyDescent="0.3">
      <c r="A197" s="72"/>
      <c r="B197" s="29" t="s">
        <v>172</v>
      </c>
      <c r="C197" s="54">
        <v>2056229.7</v>
      </c>
      <c r="D197" s="54">
        <v>29049.8</v>
      </c>
      <c r="E197" s="54">
        <f t="shared" si="14"/>
        <v>2085279.5</v>
      </c>
      <c r="F197" s="85">
        <f t="shared" si="11"/>
        <v>101.41277017835118</v>
      </c>
      <c r="G197" s="54">
        <v>1643277.70884</v>
      </c>
      <c r="H197" s="54">
        <f t="shared" si="12"/>
        <v>442001.79116000002</v>
      </c>
      <c r="I197" s="85">
        <f t="shared" si="13"/>
        <v>126.89757116415896</v>
      </c>
    </row>
    <row r="198" spans="1:9" x14ac:dyDescent="0.3">
      <c r="A198" s="72"/>
      <c r="B198" s="29" t="s">
        <v>173</v>
      </c>
      <c r="C198" s="54">
        <v>61377.9</v>
      </c>
      <c r="D198" s="54">
        <v>277.2</v>
      </c>
      <c r="E198" s="54">
        <f t="shared" si="14"/>
        <v>61655.1</v>
      </c>
      <c r="F198" s="85">
        <f t="shared" si="11"/>
        <v>100.4516283548313</v>
      </c>
      <c r="G198" s="54">
        <v>66546.290940000006</v>
      </c>
      <c r="H198" s="54">
        <f t="shared" si="12"/>
        <v>-4891.1909400000077</v>
      </c>
      <c r="I198" s="85">
        <f t="shared" si="13"/>
        <v>92.649942061519184</v>
      </c>
    </row>
    <row r="199" spans="1:9" x14ac:dyDescent="0.3">
      <c r="A199" s="72"/>
      <c r="B199" s="29" t="s">
        <v>174</v>
      </c>
      <c r="C199" s="54">
        <v>165693.20000000001</v>
      </c>
      <c r="D199" s="54">
        <v>1760</v>
      </c>
      <c r="E199" s="54">
        <f t="shared" si="14"/>
        <v>167453.20000000001</v>
      </c>
      <c r="F199" s="85">
        <f t="shared" si="11"/>
        <v>101.06220412183482</v>
      </c>
      <c r="G199" s="54">
        <v>130190.73371</v>
      </c>
      <c r="H199" s="54">
        <f t="shared" si="12"/>
        <v>37262.466290000011</v>
      </c>
      <c r="I199" s="85">
        <f t="shared" si="13"/>
        <v>128.62144273109496</v>
      </c>
    </row>
    <row r="200" spans="1:9" x14ac:dyDescent="0.3">
      <c r="A200" s="72"/>
      <c r="B200" s="29" t="s">
        <v>175</v>
      </c>
      <c r="C200" s="54">
        <v>290611.59999999998</v>
      </c>
      <c r="D200" s="54">
        <v>799.6</v>
      </c>
      <c r="E200" s="54">
        <f t="shared" si="14"/>
        <v>291411.19999999995</v>
      </c>
      <c r="F200" s="85">
        <f t="shared" ref="F200:F222" si="15">E200/C200*100</f>
        <v>100.27514386899902</v>
      </c>
      <c r="G200" s="54">
        <v>259643.17243000001</v>
      </c>
      <c r="H200" s="54">
        <f t="shared" ref="H200:H222" si="16">E200-G200</f>
        <v>31768.027569999947</v>
      </c>
      <c r="I200" s="85">
        <f t="shared" ref="I200:I222" si="17">E200/G200*100</f>
        <v>112.23526398660246</v>
      </c>
    </row>
    <row r="201" spans="1:9" ht="32.25" x14ac:dyDescent="0.3">
      <c r="A201" s="72"/>
      <c r="B201" s="29" t="s">
        <v>176</v>
      </c>
      <c r="C201" s="54">
        <v>70309.7</v>
      </c>
      <c r="D201" s="54"/>
      <c r="E201" s="54">
        <f t="shared" si="14"/>
        <v>70309.7</v>
      </c>
      <c r="F201" s="85">
        <f t="shared" si="15"/>
        <v>100</v>
      </c>
      <c r="G201" s="54">
        <v>133906.26602000001</v>
      </c>
      <c r="H201" s="54">
        <f t="shared" si="16"/>
        <v>-63596.566020000013</v>
      </c>
      <c r="I201" s="85">
        <f t="shared" si="17"/>
        <v>52.506654161724342</v>
      </c>
    </row>
    <row r="202" spans="1:9" x14ac:dyDescent="0.3">
      <c r="A202" s="72"/>
      <c r="B202" s="29" t="s">
        <v>177</v>
      </c>
      <c r="C202" s="54">
        <v>2878746.6</v>
      </c>
      <c r="D202" s="54">
        <v>102121.2</v>
      </c>
      <c r="E202" s="54">
        <f t="shared" si="14"/>
        <v>2980867.8000000003</v>
      </c>
      <c r="F202" s="85">
        <f t="shared" si="15"/>
        <v>103.54741886625243</v>
      </c>
      <c r="G202" s="54">
        <v>2289704.6318899998</v>
      </c>
      <c r="H202" s="54">
        <f t="shared" si="16"/>
        <v>691163.16811000044</v>
      </c>
      <c r="I202" s="85">
        <f t="shared" si="17"/>
        <v>130.18569113604363</v>
      </c>
    </row>
    <row r="203" spans="1:9" ht="19.5" x14ac:dyDescent="0.35">
      <c r="A203" s="72" t="s">
        <v>235</v>
      </c>
      <c r="B203" s="30" t="s">
        <v>208</v>
      </c>
      <c r="C203" s="71">
        <v>19814950.300000001</v>
      </c>
      <c r="D203" s="71">
        <v>117363.3</v>
      </c>
      <c r="E203" s="71">
        <f t="shared" si="14"/>
        <v>19932313.600000001</v>
      </c>
      <c r="F203" s="86">
        <f t="shared" si="15"/>
        <v>100.59229671648482</v>
      </c>
      <c r="G203" s="71">
        <v>19321153.941489998</v>
      </c>
      <c r="H203" s="71">
        <f t="shared" si="16"/>
        <v>611159.65851000324</v>
      </c>
      <c r="I203" s="86">
        <f t="shared" si="17"/>
        <v>103.16316334086861</v>
      </c>
    </row>
    <row r="204" spans="1:9" x14ac:dyDescent="0.3">
      <c r="A204" s="72"/>
      <c r="B204" s="29" t="s">
        <v>178</v>
      </c>
      <c r="C204" s="54">
        <v>151603.1</v>
      </c>
      <c r="D204" s="54"/>
      <c r="E204" s="54">
        <f t="shared" si="14"/>
        <v>151603.1</v>
      </c>
      <c r="F204" s="85">
        <f t="shared" si="15"/>
        <v>100</v>
      </c>
      <c r="G204" s="54">
        <v>135998.65794</v>
      </c>
      <c r="H204" s="54">
        <f t="shared" si="16"/>
        <v>15604.442060000001</v>
      </c>
      <c r="I204" s="85">
        <f t="shared" si="17"/>
        <v>111.47396768200785</v>
      </c>
    </row>
    <row r="205" spans="1:9" x14ac:dyDescent="0.3">
      <c r="A205" s="72"/>
      <c r="B205" s="29" t="s">
        <v>179</v>
      </c>
      <c r="C205" s="54">
        <v>2334883.5</v>
      </c>
      <c r="D205" s="54">
        <v>1884</v>
      </c>
      <c r="E205" s="54">
        <f t="shared" si="14"/>
        <v>2336767.5</v>
      </c>
      <c r="F205" s="85">
        <f t="shared" si="15"/>
        <v>100.08068925066283</v>
      </c>
      <c r="G205" s="54">
        <v>2479745.48214</v>
      </c>
      <c r="H205" s="54">
        <f t="shared" si="16"/>
        <v>-142977.98213999998</v>
      </c>
      <c r="I205" s="85">
        <f t="shared" si="17"/>
        <v>94.234167047796731</v>
      </c>
    </row>
    <row r="206" spans="1:9" x14ac:dyDescent="0.3">
      <c r="A206" s="72"/>
      <c r="B206" s="29" t="s">
        <v>180</v>
      </c>
      <c r="C206" s="54">
        <v>15248973.5</v>
      </c>
      <c r="D206" s="54">
        <v>77323.199999999997</v>
      </c>
      <c r="E206" s="54">
        <f t="shared" si="14"/>
        <v>15326296.699999999</v>
      </c>
      <c r="F206" s="85">
        <f t="shared" si="15"/>
        <v>100.50707150878057</v>
      </c>
      <c r="G206" s="54">
        <v>14871580.25128</v>
      </c>
      <c r="H206" s="54">
        <f t="shared" si="16"/>
        <v>454716.44871999882</v>
      </c>
      <c r="I206" s="85">
        <f t="shared" si="17"/>
        <v>103.05762024638143</v>
      </c>
    </row>
    <row r="207" spans="1:9" x14ac:dyDescent="0.3">
      <c r="A207" s="72"/>
      <c r="B207" s="29" t="s">
        <v>181</v>
      </c>
      <c r="C207" s="54">
        <v>1641428.9</v>
      </c>
      <c r="D207" s="54">
        <v>2137.9</v>
      </c>
      <c r="E207" s="54">
        <f t="shared" si="14"/>
        <v>1643566.7999999998</v>
      </c>
      <c r="F207" s="85">
        <f t="shared" si="15"/>
        <v>100.13024627505949</v>
      </c>
      <c r="G207" s="54">
        <v>1327592.73398</v>
      </c>
      <c r="H207" s="54">
        <f t="shared" si="16"/>
        <v>315974.06601999979</v>
      </c>
      <c r="I207" s="85">
        <f t="shared" si="17"/>
        <v>123.80052691857833</v>
      </c>
    </row>
    <row r="208" spans="1:9" x14ac:dyDescent="0.3">
      <c r="A208" s="72"/>
      <c r="B208" s="29" t="s">
        <v>182</v>
      </c>
      <c r="C208" s="54">
        <v>438061.3</v>
      </c>
      <c r="D208" s="54">
        <v>36018.199999999997</v>
      </c>
      <c r="E208" s="54">
        <f t="shared" si="14"/>
        <v>474079.5</v>
      </c>
      <c r="F208" s="85">
        <f t="shared" si="15"/>
        <v>108.22218260321101</v>
      </c>
      <c r="G208" s="54">
        <v>506236.81615000003</v>
      </c>
      <c r="H208" s="54">
        <f t="shared" si="16"/>
        <v>-32157.316150000028</v>
      </c>
      <c r="I208" s="85">
        <f t="shared" si="17"/>
        <v>93.647772124801037</v>
      </c>
    </row>
    <row r="209" spans="1:9" ht="19.5" x14ac:dyDescent="0.35">
      <c r="A209" s="72" t="s">
        <v>236</v>
      </c>
      <c r="B209" s="30" t="s">
        <v>209</v>
      </c>
      <c r="C209" s="71">
        <v>719818.3</v>
      </c>
      <c r="D209" s="71">
        <v>133814.1</v>
      </c>
      <c r="E209" s="71">
        <f t="shared" si="14"/>
        <v>853632.4</v>
      </c>
      <c r="F209" s="86">
        <f t="shared" si="15"/>
        <v>118.58998305544608</v>
      </c>
      <c r="G209" s="71">
        <v>1675581.4952499999</v>
      </c>
      <c r="H209" s="71">
        <f t="shared" si="16"/>
        <v>-821949.0952499999</v>
      </c>
      <c r="I209" s="86">
        <f t="shared" si="17"/>
        <v>50.945442070105727</v>
      </c>
    </row>
    <row r="210" spans="1:9" x14ac:dyDescent="0.3">
      <c r="A210" s="72"/>
      <c r="B210" s="29" t="s">
        <v>183</v>
      </c>
      <c r="C210" s="54">
        <v>435089.9</v>
      </c>
      <c r="D210" s="54">
        <v>4982.2</v>
      </c>
      <c r="E210" s="54">
        <f t="shared" si="14"/>
        <v>440072.10000000003</v>
      </c>
      <c r="F210" s="85">
        <f t="shared" si="15"/>
        <v>101.14509668001948</v>
      </c>
      <c r="G210" s="54">
        <v>976017.23844999995</v>
      </c>
      <c r="H210" s="54">
        <f t="shared" si="16"/>
        <v>-535945.13844999997</v>
      </c>
      <c r="I210" s="85">
        <f t="shared" si="17"/>
        <v>45.088558138468201</v>
      </c>
    </row>
    <row r="211" spans="1:9" x14ac:dyDescent="0.3">
      <c r="A211" s="72"/>
      <c r="B211" s="29" t="s">
        <v>184</v>
      </c>
      <c r="C211" s="54">
        <v>78000.7</v>
      </c>
      <c r="D211" s="54">
        <v>81178</v>
      </c>
      <c r="E211" s="54">
        <f t="shared" si="14"/>
        <v>159178.70000000001</v>
      </c>
      <c r="F211" s="85">
        <f t="shared" si="15"/>
        <v>204.07342498208351</v>
      </c>
      <c r="G211" s="54">
        <v>86201.661949999994</v>
      </c>
      <c r="H211" s="54">
        <f t="shared" si="16"/>
        <v>72977.038050000017</v>
      </c>
      <c r="I211" s="85">
        <f t="shared" si="17"/>
        <v>184.65850471923531</v>
      </c>
    </row>
    <row r="212" spans="1:9" x14ac:dyDescent="0.3">
      <c r="A212" s="72"/>
      <c r="B212" s="29" t="s">
        <v>185</v>
      </c>
      <c r="C212" s="54">
        <v>168177</v>
      </c>
      <c r="D212" s="54">
        <v>43972</v>
      </c>
      <c r="E212" s="54">
        <f t="shared" si="14"/>
        <v>212149</v>
      </c>
      <c r="F212" s="85">
        <f t="shared" si="15"/>
        <v>126.1462625686033</v>
      </c>
      <c r="G212" s="54">
        <v>546100.30824000004</v>
      </c>
      <c r="H212" s="54">
        <f t="shared" si="16"/>
        <v>-333951.30824000004</v>
      </c>
      <c r="I212" s="85">
        <f t="shared" si="17"/>
        <v>38.847991257086932</v>
      </c>
    </row>
    <row r="213" spans="1:9" x14ac:dyDescent="0.3">
      <c r="A213" s="72"/>
      <c r="B213" s="29" t="s">
        <v>186</v>
      </c>
      <c r="C213" s="54">
        <v>38550.699999999997</v>
      </c>
      <c r="D213" s="54">
        <v>3681.9</v>
      </c>
      <c r="E213" s="54">
        <f t="shared" si="14"/>
        <v>42232.6</v>
      </c>
      <c r="F213" s="85">
        <f t="shared" si="15"/>
        <v>109.55079933697702</v>
      </c>
      <c r="G213" s="54">
        <v>67262.286609999996</v>
      </c>
      <c r="H213" s="54">
        <f t="shared" si="16"/>
        <v>-25029.686609999997</v>
      </c>
      <c r="I213" s="85">
        <f t="shared" si="17"/>
        <v>62.787933816275</v>
      </c>
    </row>
    <row r="214" spans="1:9" ht="19.5" x14ac:dyDescent="0.35">
      <c r="A214" s="72" t="s">
        <v>237</v>
      </c>
      <c r="B214" s="30" t="s">
        <v>210</v>
      </c>
      <c r="C214" s="71">
        <v>143191.5</v>
      </c>
      <c r="D214" s="71">
        <v>38925.800000000003</v>
      </c>
      <c r="E214" s="71">
        <f t="shared" ref="E214:E222" si="18">C214+D214</f>
        <v>182117.3</v>
      </c>
      <c r="F214" s="86">
        <f t="shared" si="15"/>
        <v>127.18443483027973</v>
      </c>
      <c r="G214" s="71">
        <v>281499.10128</v>
      </c>
      <c r="H214" s="71">
        <f t="shared" si="16"/>
        <v>-99381.801280000014</v>
      </c>
      <c r="I214" s="86">
        <f t="shared" si="17"/>
        <v>64.695517382434744</v>
      </c>
    </row>
    <row r="215" spans="1:9" x14ac:dyDescent="0.3">
      <c r="A215" s="72"/>
      <c r="B215" s="29" t="s">
        <v>187</v>
      </c>
      <c r="C215" s="54">
        <v>27188.3</v>
      </c>
      <c r="D215" s="54">
        <v>36100.800000000003</v>
      </c>
      <c r="E215" s="54">
        <f t="shared" si="18"/>
        <v>63289.100000000006</v>
      </c>
      <c r="F215" s="85">
        <f t="shared" si="15"/>
        <v>232.78064461551477</v>
      </c>
      <c r="G215" s="54">
        <v>121943.55899999999</v>
      </c>
      <c r="H215" s="54">
        <f t="shared" si="16"/>
        <v>-58654.458999999988</v>
      </c>
      <c r="I215" s="85">
        <f t="shared" si="17"/>
        <v>51.900322181018197</v>
      </c>
    </row>
    <row r="216" spans="1:9" x14ac:dyDescent="0.3">
      <c r="A216" s="72"/>
      <c r="B216" s="29" t="s">
        <v>188</v>
      </c>
      <c r="C216" s="54">
        <v>103375.7</v>
      </c>
      <c r="D216" s="54">
        <v>2450</v>
      </c>
      <c r="E216" s="54">
        <f t="shared" si="18"/>
        <v>105825.7</v>
      </c>
      <c r="F216" s="85">
        <f t="shared" si="15"/>
        <v>102.36999604355763</v>
      </c>
      <c r="G216" s="54">
        <v>146126.277</v>
      </c>
      <c r="H216" s="54">
        <f t="shared" si="16"/>
        <v>-40300.577000000005</v>
      </c>
      <c r="I216" s="85">
        <f t="shared" si="17"/>
        <v>72.420718691135889</v>
      </c>
    </row>
    <row r="217" spans="1:9" x14ac:dyDescent="0.3">
      <c r="A217" s="72"/>
      <c r="B217" s="29" t="s">
        <v>189</v>
      </c>
      <c r="C217" s="54">
        <v>12627.5</v>
      </c>
      <c r="D217" s="54">
        <v>375</v>
      </c>
      <c r="E217" s="54">
        <f t="shared" si="18"/>
        <v>13002.5</v>
      </c>
      <c r="F217" s="85">
        <f t="shared" si="15"/>
        <v>102.96970896852109</v>
      </c>
      <c r="G217" s="54">
        <v>13429.26528</v>
      </c>
      <c r="H217" s="54">
        <f t="shared" si="16"/>
        <v>-426.76527999999962</v>
      </c>
      <c r="I217" s="85">
        <f t="shared" si="17"/>
        <v>96.822124880982315</v>
      </c>
    </row>
    <row r="218" spans="1:9" ht="33" x14ac:dyDescent="0.35">
      <c r="A218" s="72" t="s">
        <v>238</v>
      </c>
      <c r="B218" s="30" t="s">
        <v>211</v>
      </c>
      <c r="C218" s="71">
        <v>1589179.1</v>
      </c>
      <c r="D218" s="71"/>
      <c r="E218" s="71">
        <f t="shared" si="18"/>
        <v>1589179.1</v>
      </c>
      <c r="F218" s="86">
        <f t="shared" si="15"/>
        <v>100</v>
      </c>
      <c r="G218" s="71">
        <v>2157939.4611</v>
      </c>
      <c r="H218" s="71">
        <f t="shared" si="16"/>
        <v>-568760.36109999986</v>
      </c>
      <c r="I218" s="86">
        <f t="shared" si="17"/>
        <v>73.643358798857278</v>
      </c>
    </row>
    <row r="219" spans="1:9" ht="48.75" x14ac:dyDescent="0.35">
      <c r="A219" s="72" t="s">
        <v>246</v>
      </c>
      <c r="B219" s="30" t="s">
        <v>212</v>
      </c>
      <c r="C219" s="71">
        <v>3480732</v>
      </c>
      <c r="D219" s="71">
        <v>318299</v>
      </c>
      <c r="E219" s="71">
        <f t="shared" si="18"/>
        <v>3799031</v>
      </c>
      <c r="F219" s="86">
        <f t="shared" si="15"/>
        <v>109.14459946930704</v>
      </c>
      <c r="G219" s="71">
        <v>5452274.2926399997</v>
      </c>
      <c r="H219" s="71">
        <f t="shared" si="16"/>
        <v>-1653243.2926399997</v>
      </c>
      <c r="I219" s="86">
        <f t="shared" si="17"/>
        <v>69.677914134442844</v>
      </c>
    </row>
    <row r="220" spans="1:9" ht="48" x14ac:dyDescent="0.3">
      <c r="A220" s="72"/>
      <c r="B220" s="29" t="s">
        <v>190</v>
      </c>
      <c r="C220" s="54">
        <v>3203154</v>
      </c>
      <c r="D220" s="54"/>
      <c r="E220" s="54">
        <f t="shared" si="18"/>
        <v>3203154</v>
      </c>
      <c r="F220" s="85">
        <f t="shared" si="15"/>
        <v>100</v>
      </c>
      <c r="G220" s="54">
        <v>3245438.1069999998</v>
      </c>
      <c r="H220" s="54">
        <f t="shared" si="16"/>
        <v>-42284.106999999844</v>
      </c>
      <c r="I220" s="85">
        <f t="shared" si="17"/>
        <v>98.697121756572756</v>
      </c>
    </row>
    <row r="221" spans="1:9" x14ac:dyDescent="0.3">
      <c r="A221" s="73"/>
      <c r="B221" s="53" t="s">
        <v>191</v>
      </c>
      <c r="C221" s="54">
        <v>59900</v>
      </c>
      <c r="D221" s="54">
        <v>256356</v>
      </c>
      <c r="E221" s="54">
        <f t="shared" si="18"/>
        <v>316256</v>
      </c>
      <c r="F221" s="85">
        <f t="shared" si="15"/>
        <v>527.97328881469116</v>
      </c>
      <c r="G221" s="54">
        <v>2128417.51682</v>
      </c>
      <c r="H221" s="54">
        <f t="shared" si="16"/>
        <v>-1812161.51682</v>
      </c>
      <c r="I221" s="85">
        <f t="shared" si="17"/>
        <v>14.858738828296616</v>
      </c>
    </row>
    <row r="222" spans="1:9" x14ac:dyDescent="0.3">
      <c r="A222" s="72"/>
      <c r="B222" s="29" t="s">
        <v>192</v>
      </c>
      <c r="C222" s="54">
        <v>217678</v>
      </c>
      <c r="D222" s="54">
        <v>61943</v>
      </c>
      <c r="E222" s="54">
        <f t="shared" si="18"/>
        <v>279621</v>
      </c>
      <c r="F222" s="85">
        <f t="shared" si="15"/>
        <v>128.45625189500086</v>
      </c>
      <c r="G222" s="54">
        <v>78418.668820000006</v>
      </c>
      <c r="H222" s="54">
        <f t="shared" si="16"/>
        <v>201202.33117999998</v>
      </c>
      <c r="I222" s="85">
        <f t="shared" si="17"/>
        <v>356.57453028415227</v>
      </c>
    </row>
  </sheetData>
  <mergeCells count="10">
    <mergeCell ref="A4:A5"/>
    <mergeCell ref="A2:I2"/>
    <mergeCell ref="E1:I1"/>
    <mergeCell ref="F4:F5"/>
    <mergeCell ref="G4:I4"/>
    <mergeCell ref="E4:E5"/>
    <mergeCell ref="D4:D5"/>
    <mergeCell ref="B1:C1"/>
    <mergeCell ref="C4:C5"/>
    <mergeCell ref="B4:B5"/>
  </mergeCells>
  <printOptions horizontalCentered="1"/>
  <pageMargins left="1.1811023622047245" right="0.59055118110236227" top="0.78740157480314965" bottom="0.78740157480314965" header="0.19685039370078741" footer="0"/>
  <pageSetup paperSize="9" scale="65" fitToHeight="0" orientation="landscape" r:id="rId1"/>
  <headerFooter differentFirst="1" scaleWithDoc="0" alignWithMargins="0">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J222"/>
  <sheetViews>
    <sheetView tabSelected="1" zoomScaleNormal="100" zoomScaleSheetLayoutView="80" workbookViewId="0">
      <selection activeCell="C41" sqref="C41"/>
    </sheetView>
  </sheetViews>
  <sheetFormatPr defaultRowHeight="18.75" x14ac:dyDescent="0.3"/>
  <cols>
    <col min="1" max="1" width="5.85546875" style="1" customWidth="1"/>
    <col min="2" max="2" width="82.28515625" style="7" customWidth="1"/>
    <col min="3" max="3" width="19.7109375" style="100" customWidth="1"/>
    <col min="4" max="4" width="19.140625" style="105" customWidth="1"/>
    <col min="5" max="5" width="20.28515625" style="105" customWidth="1"/>
    <col min="6" max="6" width="14.5703125" style="100" customWidth="1"/>
    <col min="7" max="16384" width="9.140625" style="2"/>
  </cols>
  <sheetData>
    <row r="1" spans="1:10" ht="31.5" customHeight="1" x14ac:dyDescent="0.25">
      <c r="B1" s="131"/>
      <c r="C1" s="131"/>
      <c r="D1" s="134" t="s">
        <v>196</v>
      </c>
      <c r="E1" s="134"/>
      <c r="F1" s="134"/>
    </row>
    <row r="2" spans="1:10" ht="30" customHeight="1" x14ac:dyDescent="0.2">
      <c r="A2" s="133" t="s">
        <v>289</v>
      </c>
      <c r="B2" s="133"/>
      <c r="C2" s="133"/>
      <c r="D2" s="133"/>
      <c r="E2" s="133"/>
      <c r="F2" s="133"/>
      <c r="G2" s="27"/>
      <c r="H2" s="27"/>
      <c r="I2" s="27"/>
      <c r="J2" s="27"/>
    </row>
    <row r="3" spans="1:10" ht="20.25" x14ac:dyDescent="0.3">
      <c r="A3" s="8"/>
      <c r="B3" s="8"/>
      <c r="C3" s="105"/>
      <c r="F3" s="100" t="s">
        <v>292</v>
      </c>
    </row>
    <row r="4" spans="1:10" ht="105.75" customHeight="1" x14ac:dyDescent="0.25">
      <c r="A4" s="121"/>
      <c r="B4" s="122" t="s">
        <v>0</v>
      </c>
      <c r="C4" s="101" t="s">
        <v>294</v>
      </c>
      <c r="D4" s="123" t="s">
        <v>293</v>
      </c>
      <c r="E4" s="101" t="s">
        <v>290</v>
      </c>
      <c r="F4" s="101" t="s">
        <v>291</v>
      </c>
    </row>
    <row r="5" spans="1:10" s="59" customFormat="1" ht="12" customHeight="1" x14ac:dyDescent="0.2">
      <c r="A5" s="89"/>
      <c r="B5" s="90"/>
      <c r="C5" s="113">
        <v>1</v>
      </c>
      <c r="D5" s="106">
        <v>2</v>
      </c>
      <c r="E5" s="113" t="s">
        <v>225</v>
      </c>
      <c r="F5" s="113" t="s">
        <v>250</v>
      </c>
    </row>
    <row r="6" spans="1:10" s="32" customFormat="1" ht="21.75" customHeight="1" x14ac:dyDescent="0.35">
      <c r="A6" s="47" t="s">
        <v>217</v>
      </c>
      <c r="B6" s="46" t="s">
        <v>1</v>
      </c>
      <c r="C6" s="117">
        <v>51966895</v>
      </c>
      <c r="D6" s="107">
        <f>E6-C6</f>
        <v>7501053</v>
      </c>
      <c r="E6" s="117">
        <v>59467948</v>
      </c>
      <c r="F6" s="114">
        <f>E6/C6*100</f>
        <v>114.43429129256231</v>
      </c>
    </row>
    <row r="7" spans="1:10" s="4" customFormat="1" ht="17.25" customHeight="1" x14ac:dyDescent="0.35">
      <c r="A7" s="5"/>
      <c r="B7" s="6" t="s">
        <v>2</v>
      </c>
      <c r="C7" s="117">
        <v>34445000</v>
      </c>
      <c r="D7" s="107">
        <f t="shared" ref="D7:D8" si="0">E7-C7</f>
        <v>7501053</v>
      </c>
      <c r="E7" s="117">
        <v>41946053</v>
      </c>
      <c r="F7" s="114">
        <f t="shared" ref="F7:F66" si="1">E7/C7*100</f>
        <v>121.77689940484831</v>
      </c>
    </row>
    <row r="8" spans="1:10" x14ac:dyDescent="0.3">
      <c r="A8" s="48"/>
      <c r="B8" s="24" t="s">
        <v>40</v>
      </c>
      <c r="C8" s="118">
        <v>16335000</v>
      </c>
      <c r="D8" s="108">
        <f t="shared" si="0"/>
        <v>7501053</v>
      </c>
      <c r="E8" s="118">
        <v>23836053</v>
      </c>
      <c r="F8" s="115">
        <f t="shared" si="1"/>
        <v>145.92012855831038</v>
      </c>
    </row>
    <row r="9" spans="1:10" ht="17.25" hidden="1" customHeight="1" x14ac:dyDescent="0.3">
      <c r="A9" s="48"/>
      <c r="B9" s="24" t="s">
        <v>3</v>
      </c>
      <c r="C9" s="118">
        <v>18110000</v>
      </c>
      <c r="D9" s="108"/>
      <c r="E9" s="118">
        <v>18110000</v>
      </c>
      <c r="F9" s="115">
        <f t="shared" si="1"/>
        <v>100</v>
      </c>
    </row>
    <row r="10" spans="1:10" s="4" customFormat="1" ht="31.5" hidden="1" x14ac:dyDescent="0.35">
      <c r="A10" s="5"/>
      <c r="B10" s="6" t="s">
        <v>4</v>
      </c>
      <c r="C10" s="117">
        <v>6618337</v>
      </c>
      <c r="D10" s="107"/>
      <c r="E10" s="117">
        <v>6618337</v>
      </c>
      <c r="F10" s="114">
        <f t="shared" si="1"/>
        <v>100</v>
      </c>
    </row>
    <row r="11" spans="1:10" ht="33" hidden="1" customHeight="1" x14ac:dyDescent="0.3">
      <c r="A11" s="48"/>
      <c r="B11" s="24" t="s">
        <v>5</v>
      </c>
      <c r="C11" s="118">
        <v>6618337</v>
      </c>
      <c r="D11" s="108"/>
      <c r="E11" s="118">
        <v>6618337</v>
      </c>
      <c r="F11" s="115">
        <f t="shared" si="1"/>
        <v>100</v>
      </c>
    </row>
    <row r="12" spans="1:10" s="4" customFormat="1" ht="19.5" hidden="1" customHeight="1" x14ac:dyDescent="0.35">
      <c r="A12" s="5"/>
      <c r="B12" s="6" t="s">
        <v>6</v>
      </c>
      <c r="C12" s="117">
        <v>3540000</v>
      </c>
      <c r="D12" s="107"/>
      <c r="E12" s="117">
        <v>3540000</v>
      </c>
      <c r="F12" s="114">
        <f t="shared" si="1"/>
        <v>100</v>
      </c>
    </row>
    <row r="13" spans="1:10" s="4" customFormat="1" ht="21" hidden="1" customHeight="1" x14ac:dyDescent="0.3">
      <c r="A13" s="48"/>
      <c r="B13" s="24" t="s">
        <v>7</v>
      </c>
      <c r="C13" s="118">
        <v>3540000</v>
      </c>
      <c r="D13" s="108"/>
      <c r="E13" s="118">
        <v>3540000</v>
      </c>
      <c r="F13" s="115">
        <f t="shared" si="1"/>
        <v>100</v>
      </c>
    </row>
    <row r="14" spans="1:10" s="4" customFormat="1" ht="19.5" hidden="1" customHeight="1" x14ac:dyDescent="0.35">
      <c r="A14" s="5"/>
      <c r="B14" s="6" t="s">
        <v>8</v>
      </c>
      <c r="C14" s="117">
        <v>5810998</v>
      </c>
      <c r="D14" s="107"/>
      <c r="E14" s="117">
        <v>5810998</v>
      </c>
      <c r="F14" s="114">
        <f t="shared" si="1"/>
        <v>100</v>
      </c>
    </row>
    <row r="15" spans="1:10" s="4" customFormat="1" ht="18.75" hidden="1" customHeight="1" x14ac:dyDescent="0.3">
      <c r="A15" s="48"/>
      <c r="B15" s="24" t="s">
        <v>9</v>
      </c>
      <c r="C15" s="118">
        <v>4256150</v>
      </c>
      <c r="D15" s="108"/>
      <c r="E15" s="118">
        <v>4256150</v>
      </c>
      <c r="F15" s="115">
        <f t="shared" si="1"/>
        <v>100</v>
      </c>
    </row>
    <row r="16" spans="1:10" ht="18.75" hidden="1" customHeight="1" x14ac:dyDescent="0.3">
      <c r="A16" s="48"/>
      <c r="B16" s="24" t="s">
        <v>10</v>
      </c>
      <c r="C16" s="118">
        <v>1553000</v>
      </c>
      <c r="D16" s="108"/>
      <c r="E16" s="118">
        <v>1553000</v>
      </c>
      <c r="F16" s="115">
        <f t="shared" si="1"/>
        <v>100</v>
      </c>
    </row>
    <row r="17" spans="1:6" ht="18.75" hidden="1" customHeight="1" x14ac:dyDescent="0.3">
      <c r="A17" s="48"/>
      <c r="B17" s="24" t="s">
        <v>27</v>
      </c>
      <c r="C17" s="118">
        <v>1848</v>
      </c>
      <c r="D17" s="108"/>
      <c r="E17" s="118">
        <v>1848</v>
      </c>
      <c r="F17" s="115">
        <f t="shared" si="1"/>
        <v>100</v>
      </c>
    </row>
    <row r="18" spans="1:6" s="4" customFormat="1" ht="31.5" hidden="1" customHeight="1" x14ac:dyDescent="0.35">
      <c r="A18" s="5"/>
      <c r="B18" s="6" t="s">
        <v>11</v>
      </c>
      <c r="C18" s="117">
        <v>4893</v>
      </c>
      <c r="D18" s="107"/>
      <c r="E18" s="117">
        <v>4893</v>
      </c>
      <c r="F18" s="114">
        <f t="shared" si="1"/>
        <v>100</v>
      </c>
    </row>
    <row r="19" spans="1:6" ht="18.75" hidden="1" customHeight="1" x14ac:dyDescent="0.3">
      <c r="A19" s="48"/>
      <c r="B19" s="24" t="s">
        <v>12</v>
      </c>
      <c r="C19" s="118">
        <v>4870</v>
      </c>
      <c r="D19" s="108"/>
      <c r="E19" s="118">
        <v>4870</v>
      </c>
      <c r="F19" s="115">
        <f t="shared" si="1"/>
        <v>100</v>
      </c>
    </row>
    <row r="20" spans="1:6" ht="19.5" hidden="1" customHeight="1" x14ac:dyDescent="0.35">
      <c r="A20" s="5"/>
      <c r="B20" s="6" t="s">
        <v>23</v>
      </c>
      <c r="C20" s="117">
        <v>164417</v>
      </c>
      <c r="D20" s="107"/>
      <c r="E20" s="117">
        <v>164417</v>
      </c>
      <c r="F20" s="114">
        <f t="shared" si="1"/>
        <v>100</v>
      </c>
    </row>
    <row r="21" spans="1:6" s="4" customFormat="1" ht="31.5" hidden="1" customHeight="1" x14ac:dyDescent="0.35">
      <c r="A21" s="5"/>
      <c r="B21" s="6" t="s">
        <v>13</v>
      </c>
      <c r="C21" s="117">
        <v>15765</v>
      </c>
      <c r="D21" s="107"/>
      <c r="E21" s="117">
        <v>15765</v>
      </c>
      <c r="F21" s="114">
        <f t="shared" si="1"/>
        <v>100</v>
      </c>
    </row>
    <row r="22" spans="1:6" ht="47.25" hidden="1" x14ac:dyDescent="0.3">
      <c r="A22" s="48"/>
      <c r="B22" s="24" t="s">
        <v>32</v>
      </c>
      <c r="C22" s="118">
        <v>2000</v>
      </c>
      <c r="D22" s="108"/>
      <c r="E22" s="118">
        <v>2000</v>
      </c>
      <c r="F22" s="115">
        <f t="shared" si="1"/>
        <v>100</v>
      </c>
    </row>
    <row r="23" spans="1:6" ht="31.5" hidden="1" x14ac:dyDescent="0.3">
      <c r="A23" s="48"/>
      <c r="B23" s="24" t="s">
        <v>25</v>
      </c>
      <c r="C23" s="118">
        <v>91</v>
      </c>
      <c r="D23" s="108"/>
      <c r="E23" s="118">
        <v>91</v>
      </c>
      <c r="F23" s="115">
        <f t="shared" si="1"/>
        <v>100</v>
      </c>
    </row>
    <row r="24" spans="1:6" ht="63" hidden="1" customHeight="1" x14ac:dyDescent="0.3">
      <c r="A24" s="48"/>
      <c r="B24" s="25" t="s">
        <v>36</v>
      </c>
      <c r="C24" s="118">
        <v>7900</v>
      </c>
      <c r="D24" s="108"/>
      <c r="E24" s="118">
        <v>7900</v>
      </c>
      <c r="F24" s="115">
        <f t="shared" si="1"/>
        <v>100</v>
      </c>
    </row>
    <row r="25" spans="1:6" ht="63" hidden="1" customHeight="1" x14ac:dyDescent="0.3">
      <c r="A25" s="48"/>
      <c r="B25" s="25" t="s">
        <v>26</v>
      </c>
      <c r="C25" s="118">
        <v>2000</v>
      </c>
      <c r="D25" s="108"/>
      <c r="E25" s="118">
        <v>2000</v>
      </c>
      <c r="F25" s="115">
        <f t="shared" si="1"/>
        <v>100</v>
      </c>
    </row>
    <row r="26" spans="1:6" ht="31.5" hidden="1" x14ac:dyDescent="0.3">
      <c r="A26" s="48"/>
      <c r="B26" s="25" t="s">
        <v>37</v>
      </c>
      <c r="C26" s="118">
        <v>830</v>
      </c>
      <c r="D26" s="108"/>
      <c r="E26" s="118">
        <v>830</v>
      </c>
      <c r="F26" s="115">
        <f t="shared" si="1"/>
        <v>100</v>
      </c>
    </row>
    <row r="27" spans="1:6" ht="94.5" hidden="1" x14ac:dyDescent="0.3">
      <c r="A27" s="48"/>
      <c r="B27" s="26" t="s">
        <v>57</v>
      </c>
      <c r="C27" s="118">
        <v>3</v>
      </c>
      <c r="D27" s="108"/>
      <c r="E27" s="118">
        <v>3</v>
      </c>
      <c r="F27" s="115">
        <f t="shared" si="1"/>
        <v>100</v>
      </c>
    </row>
    <row r="28" spans="1:6" ht="78.75" hidden="1" x14ac:dyDescent="0.3">
      <c r="A28" s="48"/>
      <c r="B28" s="26" t="s">
        <v>251</v>
      </c>
      <c r="C28" s="118">
        <v>22</v>
      </c>
      <c r="D28" s="108"/>
      <c r="E28" s="118">
        <v>22</v>
      </c>
      <c r="F28" s="115">
        <f t="shared" si="1"/>
        <v>100</v>
      </c>
    </row>
    <row r="29" spans="1:6" ht="47.25" hidden="1" customHeight="1" x14ac:dyDescent="0.3">
      <c r="A29" s="48"/>
      <c r="B29" s="25" t="s">
        <v>33</v>
      </c>
      <c r="C29" s="118">
        <v>2918</v>
      </c>
      <c r="D29" s="108"/>
      <c r="E29" s="118">
        <v>2918</v>
      </c>
      <c r="F29" s="115">
        <f t="shared" si="1"/>
        <v>100</v>
      </c>
    </row>
    <row r="30" spans="1:6" ht="31.5" hidden="1" x14ac:dyDescent="0.3">
      <c r="A30" s="48"/>
      <c r="B30" s="25" t="s">
        <v>58</v>
      </c>
      <c r="C30" s="118">
        <v>1</v>
      </c>
      <c r="D30" s="108"/>
      <c r="E30" s="118">
        <v>1</v>
      </c>
      <c r="F30" s="115">
        <f>E30/C30*100</f>
        <v>100</v>
      </c>
    </row>
    <row r="31" spans="1:6" ht="78.75" hidden="1" x14ac:dyDescent="0.35">
      <c r="A31" s="48"/>
      <c r="B31" s="25" t="s">
        <v>62</v>
      </c>
      <c r="C31" s="118">
        <v>0</v>
      </c>
      <c r="D31" s="107"/>
      <c r="E31" s="118"/>
      <c r="F31" s="114" t="e">
        <f t="shared" si="1"/>
        <v>#DIV/0!</v>
      </c>
    </row>
    <row r="32" spans="1:6" s="4" customFormat="1" ht="19.5" hidden="1" x14ac:dyDescent="0.35">
      <c r="A32" s="5"/>
      <c r="B32" s="6" t="s">
        <v>14</v>
      </c>
      <c r="C32" s="117">
        <v>215927</v>
      </c>
      <c r="D32" s="107"/>
      <c r="E32" s="117">
        <v>215927</v>
      </c>
      <c r="F32" s="114">
        <f t="shared" si="1"/>
        <v>100</v>
      </c>
    </row>
    <row r="33" spans="1:6" hidden="1" x14ac:dyDescent="0.3">
      <c r="A33" s="48"/>
      <c r="B33" s="24" t="s">
        <v>15</v>
      </c>
      <c r="C33" s="118">
        <v>24462</v>
      </c>
      <c r="D33" s="108"/>
      <c r="E33" s="118">
        <v>24462</v>
      </c>
      <c r="F33" s="115">
        <f t="shared" si="1"/>
        <v>100</v>
      </c>
    </row>
    <row r="34" spans="1:6" hidden="1" x14ac:dyDescent="0.3">
      <c r="A34" s="48"/>
      <c r="B34" s="24" t="s">
        <v>39</v>
      </c>
      <c r="C34" s="118">
        <v>12153</v>
      </c>
      <c r="D34" s="108"/>
      <c r="E34" s="118">
        <v>12153</v>
      </c>
      <c r="F34" s="115">
        <f t="shared" si="1"/>
        <v>100</v>
      </c>
    </row>
    <row r="35" spans="1:6" hidden="1" x14ac:dyDescent="0.3">
      <c r="A35" s="48"/>
      <c r="B35" s="24" t="s">
        <v>16</v>
      </c>
      <c r="C35" s="118">
        <v>179312</v>
      </c>
      <c r="D35" s="108"/>
      <c r="E35" s="118">
        <v>179312</v>
      </c>
      <c r="F35" s="115">
        <f t="shared" si="1"/>
        <v>100</v>
      </c>
    </row>
    <row r="36" spans="1:6" s="4" customFormat="1" ht="31.5" hidden="1" x14ac:dyDescent="0.35">
      <c r="A36" s="5"/>
      <c r="B36" s="6" t="s">
        <v>29</v>
      </c>
      <c r="C36" s="117">
        <v>39207</v>
      </c>
      <c r="D36" s="107"/>
      <c r="E36" s="117">
        <v>39207</v>
      </c>
      <c r="F36" s="114">
        <f t="shared" si="1"/>
        <v>100</v>
      </c>
    </row>
    <row r="37" spans="1:6" ht="39" hidden="1" customHeight="1" x14ac:dyDescent="0.35">
      <c r="A37" s="5"/>
      <c r="B37" s="6" t="s">
        <v>17</v>
      </c>
      <c r="C37" s="117">
        <v>5385</v>
      </c>
      <c r="D37" s="107"/>
      <c r="E37" s="117">
        <v>5385</v>
      </c>
      <c r="F37" s="114">
        <f t="shared" si="1"/>
        <v>100</v>
      </c>
    </row>
    <row r="38" spans="1:6" ht="27.75" hidden="1" customHeight="1" x14ac:dyDescent="0.35">
      <c r="A38" s="5"/>
      <c r="B38" s="6" t="s">
        <v>28</v>
      </c>
      <c r="C38" s="117">
        <v>1060</v>
      </c>
      <c r="D38" s="107"/>
      <c r="E38" s="117">
        <v>1060</v>
      </c>
      <c r="F38" s="114">
        <f t="shared" si="1"/>
        <v>100</v>
      </c>
    </row>
    <row r="39" spans="1:6" ht="27.75" hidden="1" customHeight="1" x14ac:dyDescent="0.35">
      <c r="A39" s="5"/>
      <c r="B39" s="6" t="s">
        <v>24</v>
      </c>
      <c r="C39" s="117">
        <v>1105886</v>
      </c>
      <c r="D39" s="107"/>
      <c r="E39" s="117">
        <v>1105886</v>
      </c>
      <c r="F39" s="114">
        <f t="shared" si="1"/>
        <v>100</v>
      </c>
    </row>
    <row r="40" spans="1:6" ht="27.75" hidden="1" customHeight="1" x14ac:dyDescent="0.35">
      <c r="A40" s="5"/>
      <c r="B40" s="6" t="s">
        <v>252</v>
      </c>
      <c r="C40" s="119">
        <v>20</v>
      </c>
      <c r="D40" s="107"/>
      <c r="E40" s="117">
        <v>20</v>
      </c>
      <c r="F40" s="114">
        <f t="shared" si="1"/>
        <v>100</v>
      </c>
    </row>
    <row r="41" spans="1:6" s="32" customFormat="1" ht="27.75" customHeight="1" x14ac:dyDescent="0.35">
      <c r="A41" s="47" t="s">
        <v>218</v>
      </c>
      <c r="B41" s="91" t="s">
        <v>18</v>
      </c>
      <c r="C41" s="117">
        <v>24532230.699999999</v>
      </c>
      <c r="D41" s="107">
        <f>E41-C41</f>
        <v>1756750.9000000022</v>
      </c>
      <c r="E41" s="117">
        <v>26288981.600000001</v>
      </c>
      <c r="F41" s="114">
        <f t="shared" si="1"/>
        <v>107.16099127504131</v>
      </c>
    </row>
    <row r="42" spans="1:6" s="39" customFormat="1" ht="22.5" hidden="1" customHeight="1" x14ac:dyDescent="0.3">
      <c r="A42" s="48"/>
      <c r="B42" s="92" t="s">
        <v>222</v>
      </c>
      <c r="C42" s="118">
        <f>C43+C44</f>
        <v>6156644.7999999998</v>
      </c>
      <c r="D42" s="108"/>
      <c r="E42" s="118">
        <f t="shared" ref="E42" si="2">E43+E44</f>
        <v>6156644.7999999998</v>
      </c>
      <c r="F42" s="115">
        <f t="shared" si="1"/>
        <v>100</v>
      </c>
    </row>
    <row r="43" spans="1:6" ht="45.75" hidden="1" customHeight="1" x14ac:dyDescent="0.3">
      <c r="A43" s="49"/>
      <c r="B43" s="93" t="s">
        <v>19</v>
      </c>
      <c r="C43" s="118">
        <v>4409777.8</v>
      </c>
      <c r="D43" s="108"/>
      <c r="E43" s="118">
        <v>4409777.8</v>
      </c>
      <c r="F43" s="115">
        <f t="shared" si="1"/>
        <v>100</v>
      </c>
    </row>
    <row r="44" spans="1:6" ht="48" hidden="1" customHeight="1" x14ac:dyDescent="0.3">
      <c r="A44" s="49"/>
      <c r="B44" s="12" t="s">
        <v>104</v>
      </c>
      <c r="C44" s="118">
        <v>1746867</v>
      </c>
      <c r="D44" s="108"/>
      <c r="E44" s="118">
        <v>1746867</v>
      </c>
      <c r="F44" s="115">
        <f t="shared" si="1"/>
        <v>100</v>
      </c>
    </row>
    <row r="45" spans="1:6" s="40" customFormat="1" ht="19.5" x14ac:dyDescent="0.35">
      <c r="A45" s="60"/>
      <c r="B45" s="61" t="s">
        <v>216</v>
      </c>
      <c r="C45" s="118">
        <f>SUM(C46:C102)</f>
        <v>10642082.5</v>
      </c>
      <c r="D45" s="108">
        <f>D61</f>
        <v>20000</v>
      </c>
      <c r="E45" s="118">
        <f>SUM(E46:E102)</f>
        <v>10662082.5</v>
      </c>
      <c r="F45" s="114">
        <f t="shared" si="1"/>
        <v>100.18793314184514</v>
      </c>
    </row>
    <row r="46" spans="1:6" s="40" customFormat="1" ht="47.25" hidden="1" x14ac:dyDescent="0.3">
      <c r="A46" s="60"/>
      <c r="B46" s="12" t="s">
        <v>253</v>
      </c>
      <c r="C46" s="118">
        <v>274083.5</v>
      </c>
      <c r="D46" s="108"/>
      <c r="E46" s="118">
        <v>274083.5</v>
      </c>
      <c r="F46" s="115">
        <f t="shared" si="1"/>
        <v>100</v>
      </c>
    </row>
    <row r="47" spans="1:6" ht="47.25" hidden="1" x14ac:dyDescent="0.3">
      <c r="A47" s="16"/>
      <c r="B47" s="15" t="s">
        <v>45</v>
      </c>
      <c r="C47" s="118">
        <v>354.9</v>
      </c>
      <c r="D47" s="108"/>
      <c r="E47" s="118">
        <v>354.9</v>
      </c>
      <c r="F47" s="115">
        <f t="shared" si="1"/>
        <v>100</v>
      </c>
    </row>
    <row r="48" spans="1:6" ht="63" hidden="1" x14ac:dyDescent="0.3">
      <c r="A48" s="16"/>
      <c r="B48" s="15" t="s">
        <v>254</v>
      </c>
      <c r="C48" s="118">
        <v>6701.3</v>
      </c>
      <c r="D48" s="108"/>
      <c r="E48" s="118">
        <v>6701.3</v>
      </c>
      <c r="F48" s="115"/>
    </row>
    <row r="49" spans="1:6" ht="63" hidden="1" x14ac:dyDescent="0.3">
      <c r="A49" s="16"/>
      <c r="B49" s="15" t="s">
        <v>43</v>
      </c>
      <c r="C49" s="118">
        <v>148383.9</v>
      </c>
      <c r="D49" s="108"/>
      <c r="E49" s="118">
        <v>148383.9</v>
      </c>
      <c r="F49" s="115">
        <f t="shared" si="1"/>
        <v>100</v>
      </c>
    </row>
    <row r="50" spans="1:6" ht="47.25" hidden="1" x14ac:dyDescent="0.3">
      <c r="A50" s="16"/>
      <c r="B50" s="15" t="s">
        <v>255</v>
      </c>
      <c r="C50" s="118">
        <v>868726</v>
      </c>
      <c r="D50" s="108"/>
      <c r="E50" s="118">
        <v>868726</v>
      </c>
      <c r="F50" s="115">
        <f t="shared" si="1"/>
        <v>100</v>
      </c>
    </row>
    <row r="51" spans="1:6" ht="78.75" hidden="1" x14ac:dyDescent="0.3">
      <c r="A51" s="50"/>
      <c r="B51" s="15" t="s">
        <v>46</v>
      </c>
      <c r="C51" s="118">
        <v>631.79999999999995</v>
      </c>
      <c r="D51" s="108"/>
      <c r="E51" s="118">
        <v>631.79999999999995</v>
      </c>
      <c r="F51" s="115">
        <f t="shared" si="1"/>
        <v>100</v>
      </c>
    </row>
    <row r="52" spans="1:6" ht="47.25" hidden="1" x14ac:dyDescent="0.3">
      <c r="A52" s="50"/>
      <c r="B52" s="15" t="s">
        <v>256</v>
      </c>
      <c r="C52" s="118">
        <v>10855.4</v>
      </c>
      <c r="D52" s="108"/>
      <c r="E52" s="118">
        <v>10855.4</v>
      </c>
      <c r="F52" s="115">
        <f t="shared" si="1"/>
        <v>100</v>
      </c>
    </row>
    <row r="53" spans="1:6" ht="94.5" hidden="1" x14ac:dyDescent="0.3">
      <c r="A53" s="11"/>
      <c r="B53" s="15" t="s">
        <v>257</v>
      </c>
      <c r="C53" s="118">
        <v>173652</v>
      </c>
      <c r="D53" s="108"/>
      <c r="E53" s="118">
        <v>173652</v>
      </c>
      <c r="F53" s="115">
        <f>E53/C53*100</f>
        <v>100</v>
      </c>
    </row>
    <row r="54" spans="1:6" ht="63" hidden="1" x14ac:dyDescent="0.3">
      <c r="A54" s="50"/>
      <c r="B54" s="94" t="s">
        <v>60</v>
      </c>
      <c r="C54" s="118">
        <v>131684.79999999999</v>
      </c>
      <c r="D54" s="108"/>
      <c r="E54" s="118">
        <v>131684.79999999999</v>
      </c>
      <c r="F54" s="115">
        <f t="shared" si="1"/>
        <v>100</v>
      </c>
    </row>
    <row r="55" spans="1:6" ht="78.75" hidden="1" x14ac:dyDescent="0.3">
      <c r="A55" s="50"/>
      <c r="B55" s="94" t="s">
        <v>258</v>
      </c>
      <c r="C55" s="118">
        <v>97605</v>
      </c>
      <c r="D55" s="108"/>
      <c r="E55" s="118">
        <v>97605</v>
      </c>
      <c r="F55" s="115">
        <f t="shared" si="1"/>
        <v>100</v>
      </c>
    </row>
    <row r="56" spans="1:6" ht="63" hidden="1" x14ac:dyDescent="0.3">
      <c r="A56" s="50"/>
      <c r="B56" s="94" t="s">
        <v>259</v>
      </c>
      <c r="C56" s="118">
        <v>19877.099999999999</v>
      </c>
      <c r="D56" s="108"/>
      <c r="E56" s="118">
        <v>19877.099999999999</v>
      </c>
      <c r="F56" s="115">
        <f t="shared" si="1"/>
        <v>100</v>
      </c>
    </row>
    <row r="57" spans="1:6" ht="63" hidden="1" x14ac:dyDescent="0.3">
      <c r="A57" s="16"/>
      <c r="B57" s="95" t="s">
        <v>110</v>
      </c>
      <c r="C57" s="118">
        <v>14270.2</v>
      </c>
      <c r="D57" s="108"/>
      <c r="E57" s="118">
        <v>14270.2</v>
      </c>
      <c r="F57" s="115">
        <f t="shared" si="1"/>
        <v>100</v>
      </c>
    </row>
    <row r="58" spans="1:6" ht="31.5" hidden="1" x14ac:dyDescent="0.3">
      <c r="A58" s="16"/>
      <c r="B58" s="95" t="s">
        <v>69</v>
      </c>
      <c r="C58" s="118">
        <v>40469.699999999997</v>
      </c>
      <c r="D58" s="108"/>
      <c r="E58" s="118">
        <v>40469.699999999997</v>
      </c>
      <c r="F58" s="115">
        <f t="shared" si="1"/>
        <v>100</v>
      </c>
    </row>
    <row r="59" spans="1:6" ht="47.25" hidden="1" x14ac:dyDescent="0.3">
      <c r="A59" s="16"/>
      <c r="B59" s="95" t="s">
        <v>59</v>
      </c>
      <c r="C59" s="118">
        <v>26494.3</v>
      </c>
      <c r="D59" s="108"/>
      <c r="E59" s="118">
        <v>26494.3</v>
      </c>
      <c r="F59" s="115">
        <f t="shared" si="1"/>
        <v>100</v>
      </c>
    </row>
    <row r="60" spans="1:6" ht="31.5" hidden="1" x14ac:dyDescent="0.3">
      <c r="A60" s="16"/>
      <c r="B60" s="95" t="s">
        <v>71</v>
      </c>
      <c r="C60" s="118">
        <v>11347.7</v>
      </c>
      <c r="D60" s="108"/>
      <c r="E60" s="118">
        <v>11347.7</v>
      </c>
      <c r="F60" s="115">
        <f t="shared" si="1"/>
        <v>100</v>
      </c>
    </row>
    <row r="61" spans="1:6" ht="31.5" x14ac:dyDescent="0.3">
      <c r="A61" s="16"/>
      <c r="B61" s="95" t="s">
        <v>72</v>
      </c>
      <c r="C61" s="118">
        <v>46539.5</v>
      </c>
      <c r="D61" s="108">
        <f t="shared" ref="D61:D81" si="3">E61-C61</f>
        <v>20000</v>
      </c>
      <c r="E61" s="118">
        <v>66539.5</v>
      </c>
      <c r="F61" s="115">
        <f t="shared" si="1"/>
        <v>142.97424768207651</v>
      </c>
    </row>
    <row r="62" spans="1:6" ht="47.25" hidden="1" x14ac:dyDescent="0.3">
      <c r="A62" s="16"/>
      <c r="B62" s="95" t="s">
        <v>260</v>
      </c>
      <c r="C62" s="118">
        <v>30705.8</v>
      </c>
      <c r="D62" s="108"/>
      <c r="E62" s="118">
        <v>30705.8</v>
      </c>
      <c r="F62" s="115">
        <f t="shared" si="1"/>
        <v>100</v>
      </c>
    </row>
    <row r="63" spans="1:6" ht="63" hidden="1" x14ac:dyDescent="0.3">
      <c r="A63" s="16"/>
      <c r="B63" s="96" t="s">
        <v>73</v>
      </c>
      <c r="C63" s="118">
        <v>943384.2</v>
      </c>
      <c r="D63" s="108"/>
      <c r="E63" s="118">
        <v>943384.2</v>
      </c>
      <c r="F63" s="115">
        <f t="shared" si="1"/>
        <v>100</v>
      </c>
    </row>
    <row r="64" spans="1:6" ht="31.5" hidden="1" x14ac:dyDescent="0.3">
      <c r="A64" s="16"/>
      <c r="B64" s="96" t="s">
        <v>261</v>
      </c>
      <c r="C64" s="118">
        <v>234075.2</v>
      </c>
      <c r="D64" s="108"/>
      <c r="E64" s="118">
        <v>234075.2</v>
      </c>
      <c r="F64" s="115">
        <f t="shared" si="1"/>
        <v>100</v>
      </c>
    </row>
    <row r="65" spans="1:6" ht="110.25" hidden="1" x14ac:dyDescent="0.3">
      <c r="A65" s="16"/>
      <c r="B65" s="96" t="s">
        <v>127</v>
      </c>
      <c r="C65" s="118">
        <v>2394</v>
      </c>
      <c r="D65" s="108"/>
      <c r="E65" s="118">
        <v>2394</v>
      </c>
      <c r="F65" s="115">
        <f t="shared" si="1"/>
        <v>100</v>
      </c>
    </row>
    <row r="66" spans="1:6" ht="63" hidden="1" x14ac:dyDescent="0.3">
      <c r="A66" s="16"/>
      <c r="B66" s="95" t="s">
        <v>130</v>
      </c>
      <c r="C66" s="118">
        <v>10530</v>
      </c>
      <c r="D66" s="108"/>
      <c r="E66" s="118">
        <v>10530</v>
      </c>
      <c r="F66" s="115">
        <f t="shared" si="1"/>
        <v>100</v>
      </c>
    </row>
    <row r="67" spans="1:6" ht="31.5" hidden="1" x14ac:dyDescent="0.3">
      <c r="A67" s="16"/>
      <c r="B67" s="95" t="s">
        <v>262</v>
      </c>
      <c r="C67" s="118">
        <v>13378.5</v>
      </c>
      <c r="D67" s="108"/>
      <c r="E67" s="118">
        <v>13378.5</v>
      </c>
      <c r="F67" s="115">
        <f t="shared" ref="F67:F73" si="4">E67/C67*100</f>
        <v>100</v>
      </c>
    </row>
    <row r="68" spans="1:6" ht="31.5" hidden="1" x14ac:dyDescent="0.3">
      <c r="A68" s="16"/>
      <c r="B68" s="95" t="s">
        <v>239</v>
      </c>
      <c r="C68" s="118">
        <v>133863</v>
      </c>
      <c r="D68" s="108"/>
      <c r="E68" s="118">
        <v>133863</v>
      </c>
      <c r="F68" s="115">
        <f t="shared" si="4"/>
        <v>100</v>
      </c>
    </row>
    <row r="69" spans="1:6" ht="31.5" hidden="1" x14ac:dyDescent="0.3">
      <c r="A69" s="16"/>
      <c r="B69" s="95" t="s">
        <v>112</v>
      </c>
      <c r="C69" s="118">
        <v>9700</v>
      </c>
      <c r="D69" s="108"/>
      <c r="E69" s="118">
        <v>9700</v>
      </c>
      <c r="F69" s="115">
        <f t="shared" si="4"/>
        <v>100</v>
      </c>
    </row>
    <row r="70" spans="1:6" ht="62.25" hidden="1" x14ac:dyDescent="0.3">
      <c r="A70" s="16"/>
      <c r="B70" s="95" t="s">
        <v>263</v>
      </c>
      <c r="C70" s="118">
        <v>2679</v>
      </c>
      <c r="D70" s="108"/>
      <c r="E70" s="118">
        <v>2679</v>
      </c>
      <c r="F70" s="115">
        <f t="shared" si="4"/>
        <v>100</v>
      </c>
    </row>
    <row r="71" spans="1:6" ht="31.5" hidden="1" x14ac:dyDescent="0.3">
      <c r="A71" s="16"/>
      <c r="B71" s="95" t="s">
        <v>264</v>
      </c>
      <c r="C71" s="118">
        <v>2334471.9</v>
      </c>
      <c r="D71" s="108"/>
      <c r="E71" s="118">
        <v>2334471.9</v>
      </c>
      <c r="F71" s="115">
        <f t="shared" si="4"/>
        <v>100</v>
      </c>
    </row>
    <row r="72" spans="1:6" ht="63" hidden="1" x14ac:dyDescent="0.3">
      <c r="A72" s="16"/>
      <c r="B72" s="95" t="s">
        <v>265</v>
      </c>
      <c r="C72" s="118">
        <v>716269.7</v>
      </c>
      <c r="D72" s="108"/>
      <c r="E72" s="118">
        <v>716269.7</v>
      </c>
      <c r="F72" s="115">
        <f t="shared" si="4"/>
        <v>100</v>
      </c>
    </row>
    <row r="73" spans="1:6" ht="63" hidden="1" x14ac:dyDescent="0.3">
      <c r="A73" s="16"/>
      <c r="B73" s="94" t="s">
        <v>114</v>
      </c>
      <c r="C73" s="118">
        <v>31297.200000000001</v>
      </c>
      <c r="D73" s="108"/>
      <c r="E73" s="118">
        <v>31297.200000000001</v>
      </c>
      <c r="F73" s="115">
        <f t="shared" si="4"/>
        <v>100</v>
      </c>
    </row>
    <row r="74" spans="1:6" ht="47.25" hidden="1" x14ac:dyDescent="0.3">
      <c r="A74" s="16"/>
      <c r="B74" s="94" t="s">
        <v>128</v>
      </c>
      <c r="C74" s="118">
        <v>200738.3</v>
      </c>
      <c r="D74" s="108"/>
      <c r="E74" s="118">
        <v>200738.3</v>
      </c>
      <c r="F74" s="115">
        <f t="shared" ref="F74:F132" si="5">E74/C74*100</f>
        <v>100</v>
      </c>
    </row>
    <row r="75" spans="1:6" ht="63" hidden="1" x14ac:dyDescent="0.3">
      <c r="A75" s="16"/>
      <c r="B75" s="97" t="s">
        <v>75</v>
      </c>
      <c r="C75" s="118">
        <v>5306.3</v>
      </c>
      <c r="D75" s="108"/>
      <c r="E75" s="118">
        <v>5306.3</v>
      </c>
      <c r="F75" s="115">
        <f t="shared" si="5"/>
        <v>100</v>
      </c>
    </row>
    <row r="76" spans="1:6" ht="47.25" hidden="1" x14ac:dyDescent="0.3">
      <c r="A76" s="50"/>
      <c r="B76" s="94" t="s">
        <v>49</v>
      </c>
      <c r="C76" s="118">
        <v>7003</v>
      </c>
      <c r="D76" s="108"/>
      <c r="E76" s="118">
        <v>7003</v>
      </c>
      <c r="F76" s="115">
        <f t="shared" si="5"/>
        <v>100</v>
      </c>
    </row>
    <row r="77" spans="1:6" ht="63" hidden="1" customHeight="1" x14ac:dyDescent="0.3">
      <c r="A77" s="50"/>
      <c r="B77" s="96" t="s">
        <v>54</v>
      </c>
      <c r="C77" s="118">
        <v>7141</v>
      </c>
      <c r="D77" s="108"/>
      <c r="E77" s="118">
        <v>7141</v>
      </c>
      <c r="F77" s="115">
        <f t="shared" si="5"/>
        <v>100</v>
      </c>
    </row>
    <row r="78" spans="1:6" ht="47.25" hidden="1" x14ac:dyDescent="0.3">
      <c r="A78" s="16"/>
      <c r="B78" s="96" t="s">
        <v>52</v>
      </c>
      <c r="C78" s="118">
        <v>23047.8</v>
      </c>
      <c r="D78" s="108"/>
      <c r="E78" s="118">
        <v>23047.8</v>
      </c>
      <c r="F78" s="115">
        <f t="shared" si="5"/>
        <v>100</v>
      </c>
    </row>
    <row r="79" spans="1:6" ht="31.5" hidden="1" x14ac:dyDescent="0.3">
      <c r="A79" s="16"/>
      <c r="B79" s="96" t="s">
        <v>100</v>
      </c>
      <c r="C79" s="118">
        <v>155289.1</v>
      </c>
      <c r="D79" s="108"/>
      <c r="E79" s="118">
        <v>155289.1</v>
      </c>
      <c r="F79" s="115">
        <f t="shared" si="5"/>
        <v>100</v>
      </c>
    </row>
    <row r="80" spans="1:6" ht="47.25" x14ac:dyDescent="0.3">
      <c r="A80" s="16"/>
      <c r="B80" s="96" t="s">
        <v>77</v>
      </c>
      <c r="C80" s="118">
        <v>177137.6</v>
      </c>
      <c r="D80" s="108">
        <f t="shared" si="3"/>
        <v>-177137.6</v>
      </c>
      <c r="E80" s="118"/>
      <c r="F80" s="115"/>
    </row>
    <row r="81" spans="1:6" ht="78.75" x14ac:dyDescent="0.3">
      <c r="A81" s="11"/>
      <c r="B81" s="21" t="s">
        <v>284</v>
      </c>
      <c r="C81" s="118"/>
      <c r="D81" s="108">
        <f t="shared" si="3"/>
        <v>177137.6</v>
      </c>
      <c r="E81" s="118">
        <v>177137.6</v>
      </c>
      <c r="F81" s="115"/>
    </row>
    <row r="82" spans="1:6" ht="31.5" hidden="1" x14ac:dyDescent="0.3">
      <c r="A82" s="16"/>
      <c r="B82" s="96" t="s">
        <v>55</v>
      </c>
      <c r="C82" s="118">
        <v>17677.3</v>
      </c>
      <c r="D82" s="108"/>
      <c r="E82" s="118">
        <v>17677.3</v>
      </c>
      <c r="F82" s="115">
        <f t="shared" si="5"/>
        <v>100</v>
      </c>
    </row>
    <row r="83" spans="1:6" ht="47.25" hidden="1" x14ac:dyDescent="0.3">
      <c r="A83" s="16"/>
      <c r="B83" s="95" t="s">
        <v>78</v>
      </c>
      <c r="C83" s="118">
        <v>363791.9</v>
      </c>
      <c r="D83" s="108"/>
      <c r="E83" s="118">
        <v>363791.9</v>
      </c>
      <c r="F83" s="115">
        <f t="shared" si="5"/>
        <v>100</v>
      </c>
    </row>
    <row r="84" spans="1:6" ht="47.25" hidden="1" x14ac:dyDescent="0.3">
      <c r="A84" s="16"/>
      <c r="B84" s="95" t="s">
        <v>79</v>
      </c>
      <c r="C84" s="118">
        <v>465553</v>
      </c>
      <c r="D84" s="108"/>
      <c r="E84" s="118">
        <v>465553</v>
      </c>
      <c r="F84" s="115">
        <f t="shared" si="5"/>
        <v>100</v>
      </c>
    </row>
    <row r="85" spans="1:6" ht="36.75" hidden="1" customHeight="1" x14ac:dyDescent="0.3">
      <c r="A85" s="16"/>
      <c r="B85" s="95" t="s">
        <v>116</v>
      </c>
      <c r="C85" s="118">
        <v>11647.4</v>
      </c>
      <c r="D85" s="108"/>
      <c r="E85" s="118">
        <v>11647.4</v>
      </c>
      <c r="F85" s="115">
        <f t="shared" si="5"/>
        <v>100</v>
      </c>
    </row>
    <row r="86" spans="1:6" ht="47.25" hidden="1" customHeight="1" x14ac:dyDescent="0.3">
      <c r="A86" s="50"/>
      <c r="B86" s="94" t="s">
        <v>56</v>
      </c>
      <c r="C86" s="118">
        <v>5749.4</v>
      </c>
      <c r="D86" s="108"/>
      <c r="E86" s="118">
        <v>5749.4</v>
      </c>
      <c r="F86" s="115">
        <f t="shared" si="5"/>
        <v>100</v>
      </c>
    </row>
    <row r="87" spans="1:6" ht="31.5" hidden="1" x14ac:dyDescent="0.3">
      <c r="A87" s="50"/>
      <c r="B87" s="94" t="s">
        <v>50</v>
      </c>
      <c r="C87" s="118">
        <v>5994.6</v>
      </c>
      <c r="D87" s="108"/>
      <c r="E87" s="118">
        <v>5994.6</v>
      </c>
      <c r="F87" s="115">
        <f t="shared" si="5"/>
        <v>100</v>
      </c>
    </row>
    <row r="88" spans="1:6" ht="31.5" hidden="1" x14ac:dyDescent="0.3">
      <c r="A88" s="50"/>
      <c r="B88" s="94" t="s">
        <v>80</v>
      </c>
      <c r="C88" s="118">
        <v>70371.399999999994</v>
      </c>
      <c r="D88" s="108"/>
      <c r="E88" s="118">
        <v>70371.399999999994</v>
      </c>
      <c r="F88" s="115">
        <f t="shared" si="5"/>
        <v>100</v>
      </c>
    </row>
    <row r="89" spans="1:6" ht="47.25" hidden="1" x14ac:dyDescent="0.3">
      <c r="A89" s="50"/>
      <c r="B89" s="94" t="s">
        <v>266</v>
      </c>
      <c r="C89" s="118">
        <v>219096</v>
      </c>
      <c r="D89" s="108"/>
      <c r="E89" s="118">
        <v>219096</v>
      </c>
      <c r="F89" s="115">
        <f t="shared" si="5"/>
        <v>100</v>
      </c>
    </row>
    <row r="90" spans="1:6" ht="47.25" hidden="1" x14ac:dyDescent="0.3">
      <c r="A90" s="11"/>
      <c r="B90" s="13" t="s">
        <v>81</v>
      </c>
      <c r="C90" s="118">
        <v>145533.9</v>
      </c>
      <c r="D90" s="108"/>
      <c r="E90" s="118">
        <v>145533.9</v>
      </c>
      <c r="F90" s="115">
        <f t="shared" si="5"/>
        <v>100</v>
      </c>
    </row>
    <row r="91" spans="1:6" ht="33.75" hidden="1" customHeight="1" x14ac:dyDescent="0.3">
      <c r="A91" s="11"/>
      <c r="B91" s="13" t="s">
        <v>267</v>
      </c>
      <c r="C91" s="118">
        <v>43806</v>
      </c>
      <c r="D91" s="108"/>
      <c r="E91" s="118">
        <v>43806</v>
      </c>
      <c r="F91" s="115">
        <f t="shared" si="5"/>
        <v>100</v>
      </c>
    </row>
    <row r="92" spans="1:6" ht="31.5" hidden="1" x14ac:dyDescent="0.3">
      <c r="A92" s="11"/>
      <c r="B92" s="21" t="s">
        <v>117</v>
      </c>
      <c r="C92" s="118">
        <v>408783.7</v>
      </c>
      <c r="D92" s="108"/>
      <c r="E92" s="118">
        <v>408783.7</v>
      </c>
      <c r="F92" s="115">
        <f t="shared" si="5"/>
        <v>100</v>
      </c>
    </row>
    <row r="93" spans="1:6" ht="31.5" hidden="1" x14ac:dyDescent="0.3">
      <c r="A93" s="11"/>
      <c r="B93" s="21" t="s">
        <v>48</v>
      </c>
      <c r="C93" s="118">
        <v>5503</v>
      </c>
      <c r="D93" s="108"/>
      <c r="E93" s="118">
        <v>5503</v>
      </c>
      <c r="F93" s="115">
        <f t="shared" si="5"/>
        <v>100</v>
      </c>
    </row>
    <row r="94" spans="1:6" ht="31.5" hidden="1" x14ac:dyDescent="0.3">
      <c r="A94" s="11"/>
      <c r="B94" s="21" t="s">
        <v>119</v>
      </c>
      <c r="C94" s="118">
        <v>161746</v>
      </c>
      <c r="D94" s="108"/>
      <c r="E94" s="118">
        <v>161746</v>
      </c>
      <c r="F94" s="115">
        <f t="shared" si="5"/>
        <v>100</v>
      </c>
    </row>
    <row r="95" spans="1:6" ht="63" hidden="1" x14ac:dyDescent="0.3">
      <c r="A95" s="11"/>
      <c r="B95" s="21" t="s">
        <v>120</v>
      </c>
      <c r="C95" s="118">
        <v>153969.79999999999</v>
      </c>
      <c r="D95" s="108"/>
      <c r="E95" s="118">
        <v>153969.79999999999</v>
      </c>
      <c r="F95" s="115">
        <f t="shared" si="5"/>
        <v>100</v>
      </c>
    </row>
    <row r="96" spans="1:6" ht="47.25" hidden="1" x14ac:dyDescent="0.3">
      <c r="A96" s="11"/>
      <c r="B96" s="21" t="s">
        <v>101</v>
      </c>
      <c r="C96" s="118">
        <v>337308</v>
      </c>
      <c r="D96" s="108"/>
      <c r="E96" s="118">
        <v>337308</v>
      </c>
      <c r="F96" s="115">
        <f t="shared" si="5"/>
        <v>100</v>
      </c>
    </row>
    <row r="97" spans="1:6" ht="47.25" hidden="1" x14ac:dyDescent="0.3">
      <c r="A97" s="11"/>
      <c r="B97" s="21" t="s">
        <v>268</v>
      </c>
      <c r="C97" s="118">
        <v>43084.6</v>
      </c>
      <c r="D97" s="108"/>
      <c r="E97" s="118">
        <v>43084.6</v>
      </c>
      <c r="F97" s="115">
        <f t="shared" si="5"/>
        <v>100</v>
      </c>
    </row>
    <row r="98" spans="1:6" ht="47.25" hidden="1" x14ac:dyDescent="0.3">
      <c r="A98" s="11"/>
      <c r="B98" s="21" t="s">
        <v>269</v>
      </c>
      <c r="C98" s="118">
        <v>202682.3</v>
      </c>
      <c r="D98" s="108"/>
      <c r="E98" s="118">
        <v>202682.3</v>
      </c>
      <c r="F98" s="115">
        <f t="shared" si="5"/>
        <v>100</v>
      </c>
    </row>
    <row r="99" spans="1:6" ht="63" hidden="1" x14ac:dyDescent="0.3">
      <c r="A99" s="11"/>
      <c r="B99" s="21" t="s">
        <v>270</v>
      </c>
      <c r="C99" s="118">
        <v>59345.2</v>
      </c>
      <c r="D99" s="108"/>
      <c r="E99" s="118">
        <v>59345.2</v>
      </c>
      <c r="F99" s="115">
        <f t="shared" si="5"/>
        <v>100</v>
      </c>
    </row>
    <row r="100" spans="1:6" ht="110.25" hidden="1" x14ac:dyDescent="0.3">
      <c r="A100" s="11"/>
      <c r="B100" s="21" t="s">
        <v>271</v>
      </c>
      <c r="C100" s="118">
        <v>4549.8999999999996</v>
      </c>
      <c r="D100" s="108"/>
      <c r="E100" s="118">
        <v>4549.8999999999996</v>
      </c>
      <c r="F100" s="115">
        <f t="shared" si="5"/>
        <v>100</v>
      </c>
    </row>
    <row r="101" spans="1:6" ht="63" hidden="1" x14ac:dyDescent="0.3">
      <c r="A101" s="11"/>
      <c r="B101" s="21" t="s">
        <v>272</v>
      </c>
      <c r="C101" s="118">
        <v>10694.2</v>
      </c>
      <c r="D101" s="108"/>
      <c r="E101" s="118">
        <v>10694.2</v>
      </c>
      <c r="F101" s="115">
        <f t="shared" si="5"/>
        <v>100</v>
      </c>
    </row>
    <row r="102" spans="1:6" ht="63" hidden="1" x14ac:dyDescent="0.3">
      <c r="A102" s="11"/>
      <c r="B102" s="21" t="s">
        <v>273</v>
      </c>
      <c r="C102" s="118">
        <v>995106.2</v>
      </c>
      <c r="D102" s="108"/>
      <c r="E102" s="118">
        <f>C102</f>
        <v>995106.2</v>
      </c>
      <c r="F102" s="115">
        <f t="shared" si="5"/>
        <v>100</v>
      </c>
    </row>
    <row r="103" spans="1:6" s="40" customFormat="1" ht="19.5" hidden="1" x14ac:dyDescent="0.35">
      <c r="A103" s="62"/>
      <c r="B103" s="98" t="s">
        <v>215</v>
      </c>
      <c r="C103" s="118">
        <f>SUM(C104:C127)</f>
        <v>5521948.0999999996</v>
      </c>
      <c r="D103" s="108"/>
      <c r="E103" s="118">
        <f t="shared" ref="E103" si="6">SUM(E104:E127)</f>
        <v>5521948.0999999996</v>
      </c>
      <c r="F103" s="114">
        <f t="shared" si="5"/>
        <v>100</v>
      </c>
    </row>
    <row r="104" spans="1:6" ht="31.5" hidden="1" x14ac:dyDescent="0.3">
      <c r="A104" s="16"/>
      <c r="B104" s="21" t="s">
        <v>82</v>
      </c>
      <c r="C104" s="118">
        <v>23740</v>
      </c>
      <c r="D104" s="108"/>
      <c r="E104" s="118">
        <v>23740</v>
      </c>
      <c r="F104" s="115">
        <f t="shared" si="5"/>
        <v>100</v>
      </c>
    </row>
    <row r="105" spans="1:6" ht="47.25" hidden="1" x14ac:dyDescent="0.3">
      <c r="A105" s="17"/>
      <c r="B105" s="21" t="s">
        <v>274</v>
      </c>
      <c r="C105" s="118">
        <v>43395</v>
      </c>
      <c r="D105" s="108"/>
      <c r="E105" s="118">
        <v>43395</v>
      </c>
      <c r="F105" s="115">
        <f t="shared" si="5"/>
        <v>100</v>
      </c>
    </row>
    <row r="106" spans="1:6" ht="47.25" hidden="1" x14ac:dyDescent="0.3">
      <c r="A106" s="17"/>
      <c r="B106" s="21" t="s">
        <v>53</v>
      </c>
      <c r="C106" s="118">
        <v>616.9</v>
      </c>
      <c r="D106" s="108"/>
      <c r="E106" s="118">
        <v>616.9</v>
      </c>
      <c r="F106" s="115">
        <f t="shared" si="5"/>
        <v>100</v>
      </c>
    </row>
    <row r="107" spans="1:6" ht="31.5" hidden="1" x14ac:dyDescent="0.3">
      <c r="A107" s="17"/>
      <c r="B107" s="21" t="s">
        <v>47</v>
      </c>
      <c r="C107" s="118">
        <v>8719.5</v>
      </c>
      <c r="D107" s="108"/>
      <c r="E107" s="118">
        <v>8719.5</v>
      </c>
      <c r="F107" s="115">
        <f t="shared" si="5"/>
        <v>100</v>
      </c>
    </row>
    <row r="108" spans="1:6" ht="31.5" hidden="1" x14ac:dyDescent="0.3">
      <c r="A108" s="17"/>
      <c r="B108" s="21" t="s">
        <v>35</v>
      </c>
      <c r="C108" s="118">
        <v>248106.4</v>
      </c>
      <c r="D108" s="108"/>
      <c r="E108" s="118">
        <v>248106.4</v>
      </c>
      <c r="F108" s="115">
        <f t="shared" si="5"/>
        <v>100</v>
      </c>
    </row>
    <row r="109" spans="1:6" ht="94.5" hidden="1" x14ac:dyDescent="0.3">
      <c r="A109" s="17"/>
      <c r="B109" s="21" t="s">
        <v>282</v>
      </c>
      <c r="C109" s="118">
        <v>3007</v>
      </c>
      <c r="D109" s="108"/>
      <c r="E109" s="118">
        <v>3007</v>
      </c>
      <c r="F109" s="115">
        <f t="shared" si="5"/>
        <v>100</v>
      </c>
    </row>
    <row r="110" spans="1:6" ht="63" hidden="1" x14ac:dyDescent="0.3">
      <c r="A110" s="17"/>
      <c r="B110" s="21" t="s">
        <v>275</v>
      </c>
      <c r="C110" s="118">
        <v>20817.7</v>
      </c>
      <c r="D110" s="108"/>
      <c r="E110" s="118">
        <v>20817.7</v>
      </c>
      <c r="F110" s="115"/>
    </row>
    <row r="111" spans="1:6" ht="47.25" hidden="1" x14ac:dyDescent="0.3">
      <c r="A111" s="52"/>
      <c r="B111" s="21" t="s">
        <v>38</v>
      </c>
      <c r="C111" s="118">
        <v>37701.300000000003</v>
      </c>
      <c r="D111" s="108"/>
      <c r="E111" s="118">
        <v>37701.300000000003</v>
      </c>
      <c r="F111" s="115">
        <f t="shared" si="5"/>
        <v>100</v>
      </c>
    </row>
    <row r="112" spans="1:6" ht="63" hidden="1" x14ac:dyDescent="0.3">
      <c r="A112" s="17"/>
      <c r="B112" s="95" t="s">
        <v>51</v>
      </c>
      <c r="C112" s="118">
        <v>21167.4</v>
      </c>
      <c r="D112" s="108"/>
      <c r="E112" s="118">
        <v>21167.4</v>
      </c>
      <c r="F112" s="115">
        <f t="shared" si="5"/>
        <v>100</v>
      </c>
    </row>
    <row r="113" spans="1:6" ht="63" hidden="1" x14ac:dyDescent="0.3">
      <c r="A113" s="16"/>
      <c r="B113" s="96" t="s">
        <v>131</v>
      </c>
      <c r="C113" s="118">
        <v>71299.199999999997</v>
      </c>
      <c r="D113" s="108"/>
      <c r="E113" s="118">
        <v>71299.199999999997</v>
      </c>
      <c r="F113" s="115">
        <f t="shared" si="5"/>
        <v>100</v>
      </c>
    </row>
    <row r="114" spans="1:6" ht="47.25" hidden="1" x14ac:dyDescent="0.3">
      <c r="A114" s="16"/>
      <c r="B114" s="96" t="s">
        <v>124</v>
      </c>
      <c r="C114" s="118">
        <v>169.5</v>
      </c>
      <c r="D114" s="108"/>
      <c r="E114" s="118">
        <v>169.5</v>
      </c>
      <c r="F114" s="115">
        <f t="shared" si="5"/>
        <v>100</v>
      </c>
    </row>
    <row r="115" spans="1:6" ht="31.5" hidden="1" x14ac:dyDescent="0.3">
      <c r="A115" s="16"/>
      <c r="B115" s="96" t="s">
        <v>20</v>
      </c>
      <c r="C115" s="118">
        <v>1113325.5</v>
      </c>
      <c r="D115" s="108"/>
      <c r="E115" s="118">
        <v>1113325.5</v>
      </c>
      <c r="F115" s="115">
        <f t="shared" si="5"/>
        <v>100</v>
      </c>
    </row>
    <row r="116" spans="1:6" ht="47.25" hidden="1" customHeight="1" x14ac:dyDescent="0.3">
      <c r="A116" s="17"/>
      <c r="B116" s="96" t="s">
        <v>31</v>
      </c>
      <c r="C116" s="118">
        <v>18371.5</v>
      </c>
      <c r="D116" s="108"/>
      <c r="E116" s="118">
        <v>18371.5</v>
      </c>
      <c r="F116" s="115">
        <f t="shared" si="5"/>
        <v>100</v>
      </c>
    </row>
    <row r="117" spans="1:6" ht="63" hidden="1" x14ac:dyDescent="0.3">
      <c r="A117" s="16"/>
      <c r="B117" s="96" t="s">
        <v>34</v>
      </c>
      <c r="C117" s="118">
        <v>9450.4</v>
      </c>
      <c r="D117" s="108"/>
      <c r="E117" s="118">
        <v>9450.4</v>
      </c>
      <c r="F117" s="115">
        <f t="shared" si="5"/>
        <v>100</v>
      </c>
    </row>
    <row r="118" spans="1:6" ht="47.25" hidden="1" x14ac:dyDescent="0.3">
      <c r="A118" s="17"/>
      <c r="B118" s="96" t="s">
        <v>84</v>
      </c>
      <c r="C118" s="118">
        <v>167.6</v>
      </c>
      <c r="D118" s="108"/>
      <c r="E118" s="118">
        <v>167.6</v>
      </c>
      <c r="F118" s="115">
        <f t="shared" si="5"/>
        <v>100</v>
      </c>
    </row>
    <row r="119" spans="1:6" ht="47.25" hidden="1" x14ac:dyDescent="0.3">
      <c r="A119" s="16"/>
      <c r="B119" s="96" t="s">
        <v>30</v>
      </c>
      <c r="C119" s="118">
        <v>1353591.9</v>
      </c>
      <c r="D119" s="108"/>
      <c r="E119" s="118">
        <v>1353591.9</v>
      </c>
      <c r="F119" s="115">
        <f t="shared" si="5"/>
        <v>100</v>
      </c>
    </row>
    <row r="120" spans="1:6" ht="78.75" hidden="1" x14ac:dyDescent="0.3">
      <c r="A120" s="16"/>
      <c r="B120" s="96" t="s">
        <v>276</v>
      </c>
      <c r="C120" s="118">
        <v>647860.1</v>
      </c>
      <c r="D120" s="108"/>
      <c r="E120" s="118">
        <v>647860.1</v>
      </c>
      <c r="F120" s="115">
        <f t="shared" si="5"/>
        <v>100</v>
      </c>
    </row>
    <row r="121" spans="1:6" ht="31.5" hidden="1" x14ac:dyDescent="0.3">
      <c r="A121" s="16"/>
      <c r="B121" s="96" t="s">
        <v>86</v>
      </c>
      <c r="C121" s="118">
        <v>40909.199999999997</v>
      </c>
      <c r="D121" s="108"/>
      <c r="E121" s="118">
        <v>40909.199999999997</v>
      </c>
      <c r="F121" s="115">
        <f t="shared" si="5"/>
        <v>100</v>
      </c>
    </row>
    <row r="122" spans="1:6" ht="63" hidden="1" x14ac:dyDescent="0.3">
      <c r="A122" s="16"/>
      <c r="B122" s="95" t="s">
        <v>87</v>
      </c>
      <c r="C122" s="118">
        <v>18612.2</v>
      </c>
      <c r="D122" s="108"/>
      <c r="E122" s="118">
        <v>18612.2</v>
      </c>
      <c r="F122" s="115">
        <f t="shared" si="5"/>
        <v>100</v>
      </c>
    </row>
    <row r="123" spans="1:6" ht="63" hidden="1" x14ac:dyDescent="0.3">
      <c r="A123" s="16"/>
      <c r="B123" s="95" t="s">
        <v>88</v>
      </c>
      <c r="C123" s="118">
        <v>26304</v>
      </c>
      <c r="D123" s="108"/>
      <c r="E123" s="118">
        <v>26304</v>
      </c>
      <c r="F123" s="115">
        <f t="shared" si="5"/>
        <v>100</v>
      </c>
    </row>
    <row r="124" spans="1:6" ht="94.5" hidden="1" x14ac:dyDescent="0.3">
      <c r="A124" s="16"/>
      <c r="B124" s="95" t="s">
        <v>89</v>
      </c>
      <c r="C124" s="118">
        <v>251326.3</v>
      </c>
      <c r="D124" s="108"/>
      <c r="E124" s="118">
        <v>251326.3</v>
      </c>
      <c r="F124" s="115">
        <f t="shared" si="5"/>
        <v>100</v>
      </c>
    </row>
    <row r="125" spans="1:6" ht="31.5" hidden="1" x14ac:dyDescent="0.3">
      <c r="A125" s="16"/>
      <c r="B125" s="95" t="s">
        <v>90</v>
      </c>
      <c r="C125" s="118">
        <v>23349.5</v>
      </c>
      <c r="D125" s="108"/>
      <c r="E125" s="118">
        <v>23349.5</v>
      </c>
      <c r="F125" s="115">
        <f t="shared" si="5"/>
        <v>100</v>
      </c>
    </row>
    <row r="126" spans="1:6" ht="31.5" hidden="1" x14ac:dyDescent="0.3">
      <c r="A126" s="17"/>
      <c r="B126" s="95" t="s">
        <v>277</v>
      </c>
      <c r="C126" s="118">
        <v>1428370.9</v>
      </c>
      <c r="D126" s="108"/>
      <c r="E126" s="118">
        <v>1428370.9</v>
      </c>
      <c r="F126" s="115">
        <f t="shared" si="5"/>
        <v>100</v>
      </c>
    </row>
    <row r="127" spans="1:6" ht="31.5" hidden="1" x14ac:dyDescent="0.3">
      <c r="A127" s="17"/>
      <c r="B127" s="95" t="s">
        <v>278</v>
      </c>
      <c r="C127" s="118">
        <v>111569.1</v>
      </c>
      <c r="D127" s="108"/>
      <c r="E127" s="118">
        <v>111569.1</v>
      </c>
      <c r="F127" s="115">
        <f t="shared" si="5"/>
        <v>100</v>
      </c>
    </row>
    <row r="128" spans="1:6" s="68" customFormat="1" ht="27" customHeight="1" x14ac:dyDescent="0.3">
      <c r="A128" s="66"/>
      <c r="B128" s="98" t="s">
        <v>244</v>
      </c>
      <c r="C128" s="120">
        <f>SUM(C129:C143)</f>
        <v>2211555.3000000003</v>
      </c>
      <c r="D128" s="108">
        <f>SUM(D129:D145)</f>
        <v>1736750.9000000001</v>
      </c>
      <c r="E128" s="120">
        <f>SUM(E129:E143)</f>
        <v>3793790.1</v>
      </c>
      <c r="F128" s="115">
        <f t="shared" si="5"/>
        <v>171.54398535727321</v>
      </c>
    </row>
    <row r="129" spans="1:6" ht="47.25" hidden="1" x14ac:dyDescent="0.3">
      <c r="A129" s="17"/>
      <c r="B129" s="99" t="s">
        <v>42</v>
      </c>
      <c r="C129" s="118">
        <v>92837.6</v>
      </c>
      <c r="D129" s="108"/>
      <c r="E129" s="118">
        <v>92837.6</v>
      </c>
      <c r="F129" s="115">
        <f t="shared" si="5"/>
        <v>100</v>
      </c>
    </row>
    <row r="130" spans="1:6" ht="47.25" hidden="1" x14ac:dyDescent="0.3">
      <c r="A130" s="17"/>
      <c r="B130" s="99" t="s">
        <v>93</v>
      </c>
      <c r="C130" s="118">
        <v>195584.1</v>
      </c>
      <c r="D130" s="108"/>
      <c r="E130" s="118">
        <v>195584.1</v>
      </c>
      <c r="F130" s="115">
        <f t="shared" si="5"/>
        <v>100</v>
      </c>
    </row>
    <row r="131" spans="1:6" ht="47.25" hidden="1" x14ac:dyDescent="0.3">
      <c r="A131" s="16"/>
      <c r="B131" s="99" t="s">
        <v>94</v>
      </c>
      <c r="C131" s="118">
        <v>97386.5</v>
      </c>
      <c r="D131" s="108"/>
      <c r="E131" s="118">
        <v>97386.5</v>
      </c>
      <c r="F131" s="115">
        <f t="shared" si="5"/>
        <v>100</v>
      </c>
    </row>
    <row r="132" spans="1:6" ht="141.75" hidden="1" customHeight="1" x14ac:dyDescent="0.3">
      <c r="A132" s="17"/>
      <c r="B132" s="99" t="s">
        <v>95</v>
      </c>
      <c r="C132" s="118">
        <v>3558</v>
      </c>
      <c r="D132" s="108"/>
      <c r="E132" s="118">
        <v>3558</v>
      </c>
      <c r="F132" s="115">
        <f t="shared" si="5"/>
        <v>100</v>
      </c>
    </row>
    <row r="133" spans="1:6" ht="63" hidden="1" customHeight="1" x14ac:dyDescent="0.3">
      <c r="A133" s="16"/>
      <c r="B133" s="99" t="s">
        <v>283</v>
      </c>
      <c r="C133" s="118">
        <v>17712.900000000001</v>
      </c>
      <c r="D133" s="108"/>
      <c r="E133" s="118">
        <v>17712.900000000001</v>
      </c>
      <c r="F133" s="115">
        <f t="shared" ref="F133:F143" si="7">E133/C133*100</f>
        <v>100</v>
      </c>
    </row>
    <row r="134" spans="1:6" ht="63" hidden="1" customHeight="1" x14ac:dyDescent="0.3">
      <c r="A134" s="16"/>
      <c r="B134" s="99" t="s">
        <v>279</v>
      </c>
      <c r="C134" s="118">
        <v>925780.6</v>
      </c>
      <c r="D134" s="108"/>
      <c r="E134" s="118">
        <v>925780.6</v>
      </c>
      <c r="F134" s="115">
        <f t="shared" si="7"/>
        <v>100</v>
      </c>
    </row>
    <row r="135" spans="1:6" ht="36.75" customHeight="1" x14ac:dyDescent="0.3">
      <c r="A135" s="16"/>
      <c r="B135" s="96" t="s">
        <v>240</v>
      </c>
      <c r="C135" s="118"/>
      <c r="D135" s="108">
        <f t="shared" ref="D135:D149" si="8">E135-C135</f>
        <v>1540000</v>
      </c>
      <c r="E135" s="118">
        <v>1540000</v>
      </c>
      <c r="F135" s="115"/>
    </row>
    <row r="136" spans="1:6" ht="63" hidden="1" customHeight="1" x14ac:dyDescent="0.3">
      <c r="A136" s="17"/>
      <c r="B136" s="97" t="s">
        <v>97</v>
      </c>
      <c r="C136" s="118">
        <v>340000</v>
      </c>
      <c r="D136" s="108"/>
      <c r="E136" s="118">
        <v>340000</v>
      </c>
      <c r="F136" s="115">
        <f t="shared" si="7"/>
        <v>100</v>
      </c>
    </row>
    <row r="137" spans="1:6" ht="63" hidden="1" customHeight="1" x14ac:dyDescent="0.3">
      <c r="A137" s="17"/>
      <c r="B137" s="97" t="s">
        <v>280</v>
      </c>
      <c r="C137" s="118">
        <v>160000</v>
      </c>
      <c r="D137" s="108"/>
      <c r="E137" s="118">
        <v>160000</v>
      </c>
      <c r="F137" s="115">
        <f t="shared" si="7"/>
        <v>100</v>
      </c>
    </row>
    <row r="138" spans="1:6" ht="57" hidden="1" customHeight="1" x14ac:dyDescent="0.3">
      <c r="A138" s="17"/>
      <c r="B138" s="97" t="s">
        <v>125</v>
      </c>
      <c r="C138" s="118">
        <v>34349.1</v>
      </c>
      <c r="D138" s="108"/>
      <c r="E138" s="118">
        <v>34349.1</v>
      </c>
      <c r="F138" s="115">
        <f t="shared" si="7"/>
        <v>100</v>
      </c>
    </row>
    <row r="139" spans="1:6" ht="31.5" hidden="1" x14ac:dyDescent="0.3">
      <c r="A139" s="17"/>
      <c r="B139" s="97" t="s">
        <v>98</v>
      </c>
      <c r="C139" s="118">
        <v>2500</v>
      </c>
      <c r="D139" s="108"/>
      <c r="E139" s="118">
        <v>2500</v>
      </c>
      <c r="F139" s="115">
        <f t="shared" si="7"/>
        <v>100</v>
      </c>
    </row>
    <row r="140" spans="1:6" ht="31.5" hidden="1" x14ac:dyDescent="0.3">
      <c r="A140" s="17"/>
      <c r="B140" s="97" t="s">
        <v>281</v>
      </c>
      <c r="C140" s="118">
        <v>15000</v>
      </c>
      <c r="D140" s="108"/>
      <c r="E140" s="118">
        <v>15000</v>
      </c>
      <c r="F140" s="115">
        <f t="shared" si="7"/>
        <v>100</v>
      </c>
    </row>
    <row r="141" spans="1:6" ht="63" hidden="1" x14ac:dyDescent="0.3">
      <c r="A141" s="16"/>
      <c r="B141" s="97" t="s">
        <v>99</v>
      </c>
      <c r="C141" s="118">
        <v>298.8</v>
      </c>
      <c r="D141" s="108"/>
      <c r="E141" s="118">
        <v>298.8</v>
      </c>
      <c r="F141" s="115">
        <f t="shared" si="7"/>
        <v>100</v>
      </c>
    </row>
    <row r="142" spans="1:6" ht="47.25" x14ac:dyDescent="0.3">
      <c r="A142" s="11"/>
      <c r="B142" s="97" t="s">
        <v>286</v>
      </c>
      <c r="C142" s="118"/>
      <c r="D142" s="108">
        <f t="shared" si="8"/>
        <v>42234.8</v>
      </c>
      <c r="E142" s="120">
        <v>42234.8</v>
      </c>
      <c r="F142" s="115"/>
    </row>
    <row r="143" spans="1:6" ht="94.5" hidden="1" x14ac:dyDescent="0.3">
      <c r="A143" s="16"/>
      <c r="B143" s="97" t="s">
        <v>129</v>
      </c>
      <c r="C143" s="118">
        <v>326547.7</v>
      </c>
      <c r="D143" s="108"/>
      <c r="E143" s="118">
        <v>326547.7</v>
      </c>
      <c r="F143" s="115">
        <f t="shared" si="7"/>
        <v>100</v>
      </c>
    </row>
    <row r="144" spans="1:6" ht="66" customHeight="1" x14ac:dyDescent="0.3">
      <c r="A144" s="16"/>
      <c r="B144" s="102" t="s">
        <v>242</v>
      </c>
      <c r="C144" s="118"/>
      <c r="D144" s="108">
        <f t="shared" si="8"/>
        <v>110766.6</v>
      </c>
      <c r="E144" s="118">
        <v>110766.6</v>
      </c>
      <c r="F144" s="115"/>
    </row>
    <row r="145" spans="1:6" ht="83.25" customHeight="1" x14ac:dyDescent="0.3">
      <c r="A145" s="16"/>
      <c r="B145" s="102" t="s">
        <v>285</v>
      </c>
      <c r="C145" s="118"/>
      <c r="D145" s="108">
        <f t="shared" si="8"/>
        <v>43749.5</v>
      </c>
      <c r="E145" s="118">
        <v>43749.5</v>
      </c>
      <c r="F145" s="115"/>
    </row>
    <row r="146" spans="1:6" s="36" customFormat="1" ht="23.25" customHeight="1" x14ac:dyDescent="0.35">
      <c r="A146" s="33" t="s">
        <v>227</v>
      </c>
      <c r="B146" s="34" t="s">
        <v>21</v>
      </c>
      <c r="C146" s="109">
        <v>76499125.700000003</v>
      </c>
      <c r="D146" s="109">
        <f t="shared" si="8"/>
        <v>9257803.8999999911</v>
      </c>
      <c r="E146" s="109">
        <v>85756929.599999994</v>
      </c>
      <c r="F146" s="116">
        <f t="shared" ref="F146:F209" si="9">E146/C146*100</f>
        <v>112.10184275347868</v>
      </c>
    </row>
    <row r="147" spans="1:6" s="36" customFormat="1" ht="23.25" customHeight="1" x14ac:dyDescent="0.35">
      <c r="A147" s="33"/>
      <c r="B147" s="37" t="s">
        <v>288</v>
      </c>
      <c r="C147" s="109">
        <f>C146-C148</f>
        <v>-230916.79999999702</v>
      </c>
      <c r="D147" s="109">
        <f t="shared" si="8"/>
        <v>-290057.5000000149</v>
      </c>
      <c r="E147" s="109">
        <f>E146-E148</f>
        <v>-520974.30000001192</v>
      </c>
      <c r="F147" s="116"/>
    </row>
    <row r="148" spans="1:6" s="36" customFormat="1" ht="23.25" customHeight="1" x14ac:dyDescent="0.35">
      <c r="A148" s="33" t="s">
        <v>221</v>
      </c>
      <c r="B148" s="34" t="s">
        <v>193</v>
      </c>
      <c r="C148" s="109">
        <f>C149+C158+C160+C165+C176+C181+C184+C192+C195+C203+C209+C214+C218+C219</f>
        <v>76730042.5</v>
      </c>
      <c r="D148" s="109">
        <v>9547861.4000000004</v>
      </c>
      <c r="E148" s="109">
        <f>C148+D148</f>
        <v>86277903.900000006</v>
      </c>
      <c r="F148" s="116">
        <f t="shared" si="9"/>
        <v>112.44344599444214</v>
      </c>
    </row>
    <row r="149" spans="1:6" ht="19.5" x14ac:dyDescent="0.35">
      <c r="A149" s="72" t="s">
        <v>228</v>
      </c>
      <c r="B149" s="30" t="s">
        <v>202</v>
      </c>
      <c r="C149" s="110">
        <v>1759328.2</v>
      </c>
      <c r="D149" s="107">
        <f t="shared" si="8"/>
        <v>1870623.8</v>
      </c>
      <c r="E149" s="110">
        <v>3629952</v>
      </c>
      <c r="F149" s="104">
        <f t="shared" si="9"/>
        <v>206.32602831012429</v>
      </c>
    </row>
    <row r="150" spans="1:6" ht="32.25" hidden="1" x14ac:dyDescent="0.3">
      <c r="A150" s="28"/>
      <c r="B150" s="29" t="s">
        <v>133</v>
      </c>
      <c r="C150" s="111">
        <v>4806.6000000000004</v>
      </c>
      <c r="D150" s="108"/>
      <c r="E150" s="111">
        <f>C150+D150</f>
        <v>4806.6000000000004</v>
      </c>
      <c r="F150" s="103">
        <f t="shared" si="9"/>
        <v>100</v>
      </c>
    </row>
    <row r="151" spans="1:6" ht="48" x14ac:dyDescent="0.3">
      <c r="A151" s="28"/>
      <c r="B151" s="29" t="s">
        <v>134</v>
      </c>
      <c r="C151" s="111">
        <v>108365.2</v>
      </c>
      <c r="D151" s="108">
        <v>3792.7</v>
      </c>
      <c r="E151" s="111">
        <f t="shared" ref="E151:E160" si="10">C151+D151</f>
        <v>112157.9</v>
      </c>
      <c r="F151" s="103">
        <f t="shared" si="9"/>
        <v>103.49992432995094</v>
      </c>
    </row>
    <row r="152" spans="1:6" ht="48" x14ac:dyDescent="0.3">
      <c r="A152" s="28"/>
      <c r="B152" s="29" t="s">
        <v>135</v>
      </c>
      <c r="C152" s="111">
        <v>408800.9</v>
      </c>
      <c r="D152" s="108">
        <v>5324.1</v>
      </c>
      <c r="E152" s="111">
        <f t="shared" si="10"/>
        <v>414125</v>
      </c>
      <c r="F152" s="103">
        <f t="shared" si="9"/>
        <v>101.30236993118164</v>
      </c>
    </row>
    <row r="153" spans="1:6" hidden="1" x14ac:dyDescent="0.3">
      <c r="A153" s="28"/>
      <c r="B153" s="29" t="s">
        <v>136</v>
      </c>
      <c r="C153" s="111">
        <v>259040.1</v>
      </c>
      <c r="D153" s="108"/>
      <c r="E153" s="111">
        <f t="shared" si="10"/>
        <v>259040.1</v>
      </c>
      <c r="F153" s="103">
        <f t="shared" si="9"/>
        <v>100</v>
      </c>
    </row>
    <row r="154" spans="1:6" ht="32.25" x14ac:dyDescent="0.3">
      <c r="A154" s="28"/>
      <c r="B154" s="29" t="s">
        <v>137</v>
      </c>
      <c r="C154" s="111">
        <v>102311.3</v>
      </c>
      <c r="D154" s="108">
        <v>1287.8</v>
      </c>
      <c r="E154" s="111">
        <f t="shared" si="10"/>
        <v>103599.1</v>
      </c>
      <c r="F154" s="103">
        <f t="shared" si="9"/>
        <v>101.25870749369817</v>
      </c>
    </row>
    <row r="155" spans="1:6" x14ac:dyDescent="0.3">
      <c r="A155" s="72"/>
      <c r="B155" s="29" t="s">
        <v>138</v>
      </c>
      <c r="C155" s="111">
        <v>38775.1</v>
      </c>
      <c r="D155" s="108">
        <v>149.4</v>
      </c>
      <c r="E155" s="111">
        <f t="shared" si="10"/>
        <v>38924.5</v>
      </c>
      <c r="F155" s="103">
        <f t="shared" si="9"/>
        <v>100.38529881289797</v>
      </c>
    </row>
    <row r="156" spans="1:6" hidden="1" x14ac:dyDescent="0.3">
      <c r="A156" s="72"/>
      <c r="B156" s="29" t="s">
        <v>139</v>
      </c>
      <c r="C156" s="111">
        <v>7500</v>
      </c>
      <c r="D156" s="108"/>
      <c r="E156" s="111">
        <f t="shared" si="10"/>
        <v>7500</v>
      </c>
      <c r="F156" s="103">
        <f t="shared" si="9"/>
        <v>100</v>
      </c>
    </row>
    <row r="157" spans="1:6" x14ac:dyDescent="0.3">
      <c r="A157" s="72"/>
      <c r="B157" s="29" t="s">
        <v>140</v>
      </c>
      <c r="C157" s="111">
        <v>829729</v>
      </c>
      <c r="D157" s="108">
        <v>3619398</v>
      </c>
      <c r="E157" s="111">
        <f t="shared" si="10"/>
        <v>4449127</v>
      </c>
      <c r="F157" s="103">
        <f t="shared" si="9"/>
        <v>536.21447484660655</v>
      </c>
    </row>
    <row r="158" spans="1:6" ht="19.5" hidden="1" x14ac:dyDescent="0.35">
      <c r="A158" s="72" t="s">
        <v>229</v>
      </c>
      <c r="B158" s="30" t="s">
        <v>203</v>
      </c>
      <c r="C158" s="110">
        <v>43395</v>
      </c>
      <c r="D158" s="107"/>
      <c r="E158" s="110">
        <f t="shared" si="10"/>
        <v>43395</v>
      </c>
      <c r="F158" s="104">
        <f t="shared" si="9"/>
        <v>100</v>
      </c>
    </row>
    <row r="159" spans="1:6" hidden="1" x14ac:dyDescent="0.3">
      <c r="A159" s="72"/>
      <c r="B159" s="29" t="s">
        <v>141</v>
      </c>
      <c r="C159" s="111">
        <v>43395</v>
      </c>
      <c r="D159" s="107"/>
      <c r="E159" s="111">
        <f t="shared" si="10"/>
        <v>43395</v>
      </c>
      <c r="F159" s="103">
        <f t="shared" si="9"/>
        <v>100</v>
      </c>
    </row>
    <row r="160" spans="1:6" ht="33" x14ac:dyDescent="0.35">
      <c r="A160" s="72" t="s">
        <v>230</v>
      </c>
      <c r="B160" s="30" t="s">
        <v>204</v>
      </c>
      <c r="C160" s="110">
        <v>517785</v>
      </c>
      <c r="D160" s="107">
        <v>1164.7</v>
      </c>
      <c r="E160" s="110">
        <f t="shared" si="10"/>
        <v>518949.7</v>
      </c>
      <c r="F160" s="104">
        <f t="shared" si="9"/>
        <v>100.22493892252575</v>
      </c>
    </row>
    <row r="161" spans="1:6" x14ac:dyDescent="0.3">
      <c r="A161" s="72"/>
      <c r="B161" s="29" t="s">
        <v>287</v>
      </c>
      <c r="C161" s="111">
        <v>88913.2</v>
      </c>
      <c r="D161" s="108">
        <v>996</v>
      </c>
      <c r="E161" s="111">
        <f t="shared" ref="E161:E222" si="11">C161+D161</f>
        <v>89909.2</v>
      </c>
      <c r="F161" s="103">
        <f t="shared" si="9"/>
        <v>101.12019362704301</v>
      </c>
    </row>
    <row r="162" spans="1:6" ht="32.25" hidden="1" x14ac:dyDescent="0.3">
      <c r="A162" s="72"/>
      <c r="B162" s="29" t="s">
        <v>142</v>
      </c>
      <c r="C162" s="111">
        <v>407393.4</v>
      </c>
      <c r="D162" s="108"/>
      <c r="E162" s="111">
        <f t="shared" si="11"/>
        <v>407393.4</v>
      </c>
      <c r="F162" s="103">
        <f t="shared" si="9"/>
        <v>100</v>
      </c>
    </row>
    <row r="163" spans="1:6" hidden="1" x14ac:dyDescent="0.3">
      <c r="A163" s="72"/>
      <c r="B163" s="29" t="s">
        <v>144</v>
      </c>
      <c r="C163" s="111">
        <v>780</v>
      </c>
      <c r="D163" s="108"/>
      <c r="E163" s="111">
        <f t="shared" si="11"/>
        <v>780</v>
      </c>
      <c r="F163" s="103">
        <f t="shared" si="9"/>
        <v>100</v>
      </c>
    </row>
    <row r="164" spans="1:6" ht="32.25" x14ac:dyDescent="0.3">
      <c r="A164" s="72"/>
      <c r="B164" s="29" t="s">
        <v>145</v>
      </c>
      <c r="C164" s="111">
        <v>20698.400000000001</v>
      </c>
      <c r="D164" s="108">
        <v>168.7</v>
      </c>
      <c r="E164" s="111">
        <f t="shared" si="11"/>
        <v>20867.100000000002</v>
      </c>
      <c r="F164" s="103">
        <f t="shared" si="9"/>
        <v>100.81503884358212</v>
      </c>
    </row>
    <row r="165" spans="1:6" ht="19.5" x14ac:dyDescent="0.35">
      <c r="A165" s="72" t="s">
        <v>233</v>
      </c>
      <c r="B165" s="30" t="s">
        <v>205</v>
      </c>
      <c r="C165" s="110">
        <v>11759003.300000001</v>
      </c>
      <c r="D165" s="107">
        <v>2494666.6</v>
      </c>
      <c r="E165" s="110">
        <f t="shared" si="11"/>
        <v>14253669.9</v>
      </c>
      <c r="F165" s="104">
        <f t="shared" si="9"/>
        <v>121.21494939966553</v>
      </c>
    </row>
    <row r="166" spans="1:6" x14ac:dyDescent="0.3">
      <c r="A166" s="72"/>
      <c r="B166" s="29" t="s">
        <v>146</v>
      </c>
      <c r="C166" s="111">
        <v>334076.2</v>
      </c>
      <c r="D166" s="108">
        <v>14873.6</v>
      </c>
      <c r="E166" s="111">
        <f t="shared" si="11"/>
        <v>348949.8</v>
      </c>
      <c r="F166" s="103">
        <f t="shared" si="9"/>
        <v>104.45215792085759</v>
      </c>
    </row>
    <row r="167" spans="1:6" hidden="1" x14ac:dyDescent="0.3">
      <c r="A167" s="72"/>
      <c r="B167" s="29" t="s">
        <v>147</v>
      </c>
      <c r="C167" s="111">
        <v>165263</v>
      </c>
      <c r="D167" s="108"/>
      <c r="E167" s="111">
        <f t="shared" si="11"/>
        <v>165263</v>
      </c>
      <c r="F167" s="103">
        <f t="shared" si="9"/>
        <v>100</v>
      </c>
    </row>
    <row r="168" spans="1:6" hidden="1" x14ac:dyDescent="0.3">
      <c r="A168" s="72"/>
      <c r="B168" s="29" t="s">
        <v>148</v>
      </c>
      <c r="C168" s="111">
        <v>1848.8</v>
      </c>
      <c r="D168" s="108"/>
      <c r="E168" s="111">
        <f t="shared" si="11"/>
        <v>1848.8</v>
      </c>
      <c r="F168" s="103">
        <f t="shared" si="9"/>
        <v>100</v>
      </c>
    </row>
    <row r="169" spans="1:6" x14ac:dyDescent="0.3">
      <c r="A169" s="72"/>
      <c r="B169" s="29" t="s">
        <v>149</v>
      </c>
      <c r="C169" s="111">
        <v>2259998.7999999998</v>
      </c>
      <c r="D169" s="108">
        <v>51136.1</v>
      </c>
      <c r="E169" s="111">
        <f t="shared" si="11"/>
        <v>2311134.9</v>
      </c>
      <c r="F169" s="103">
        <f t="shared" si="9"/>
        <v>102.26266049344805</v>
      </c>
    </row>
    <row r="170" spans="1:6" x14ac:dyDescent="0.3">
      <c r="A170" s="72"/>
      <c r="B170" s="29" t="s">
        <v>150</v>
      </c>
      <c r="C170" s="111">
        <v>85645.6</v>
      </c>
      <c r="D170" s="108">
        <v>3624.2</v>
      </c>
      <c r="E170" s="111">
        <f t="shared" si="11"/>
        <v>89269.8</v>
      </c>
      <c r="F170" s="103">
        <f t="shared" si="9"/>
        <v>104.23162427491897</v>
      </c>
    </row>
    <row r="171" spans="1:6" x14ac:dyDescent="0.3">
      <c r="A171" s="72"/>
      <c r="B171" s="29" t="s">
        <v>151</v>
      </c>
      <c r="C171" s="111">
        <v>372354.8</v>
      </c>
      <c r="D171" s="108">
        <v>5125.3999999999996</v>
      </c>
      <c r="E171" s="111">
        <f t="shared" si="11"/>
        <v>377480.2</v>
      </c>
      <c r="F171" s="103">
        <f t="shared" si="9"/>
        <v>101.376482859896</v>
      </c>
    </row>
    <row r="172" spans="1:6" x14ac:dyDescent="0.3">
      <c r="A172" s="72"/>
      <c r="B172" s="29" t="s">
        <v>152</v>
      </c>
      <c r="C172" s="111">
        <v>450312.4</v>
      </c>
      <c r="D172" s="108">
        <v>12797</v>
      </c>
      <c r="E172" s="111">
        <f t="shared" si="11"/>
        <v>463109.4</v>
      </c>
      <c r="F172" s="103">
        <f t="shared" si="9"/>
        <v>102.84180493364161</v>
      </c>
    </row>
    <row r="173" spans="1:6" x14ac:dyDescent="0.3">
      <c r="A173" s="72"/>
      <c r="B173" s="29" t="s">
        <v>153</v>
      </c>
      <c r="C173" s="111">
        <v>7071161.7000000002</v>
      </c>
      <c r="D173" s="108">
        <v>2257345.6</v>
      </c>
      <c r="E173" s="111">
        <f t="shared" si="11"/>
        <v>9328507.3000000007</v>
      </c>
      <c r="F173" s="103">
        <f t="shared" si="9"/>
        <v>131.92326375452566</v>
      </c>
    </row>
    <row r="174" spans="1:6" x14ac:dyDescent="0.3">
      <c r="A174" s="72"/>
      <c r="B174" s="29" t="s">
        <v>154</v>
      </c>
      <c r="C174" s="111">
        <v>502882</v>
      </c>
      <c r="D174" s="108">
        <v>1281.8</v>
      </c>
      <c r="E174" s="111">
        <f t="shared" si="11"/>
        <v>504163.8</v>
      </c>
      <c r="F174" s="103">
        <f t="shared" si="9"/>
        <v>100.25489080937476</v>
      </c>
    </row>
    <row r="175" spans="1:6" x14ac:dyDescent="0.3">
      <c r="A175" s="72"/>
      <c r="B175" s="29" t="s">
        <v>155</v>
      </c>
      <c r="C175" s="111">
        <v>515460</v>
      </c>
      <c r="D175" s="108">
        <v>148482.9</v>
      </c>
      <c r="E175" s="111">
        <f t="shared" si="11"/>
        <v>663942.9</v>
      </c>
      <c r="F175" s="103">
        <f t="shared" si="9"/>
        <v>128.80590152485158</v>
      </c>
    </row>
    <row r="176" spans="1:6" ht="19.5" x14ac:dyDescent="0.35">
      <c r="A176" s="72" t="s">
        <v>232</v>
      </c>
      <c r="B176" s="30" t="s">
        <v>213</v>
      </c>
      <c r="C176" s="110">
        <v>2261405.2999999998</v>
      </c>
      <c r="D176" s="107">
        <v>78435.3</v>
      </c>
      <c r="E176" s="111">
        <f t="shared" si="11"/>
        <v>2339840.5999999996</v>
      </c>
      <c r="F176" s="104">
        <f t="shared" si="9"/>
        <v>103.46843177558662</v>
      </c>
    </row>
    <row r="177" spans="1:6" x14ac:dyDescent="0.3">
      <c r="A177" s="72"/>
      <c r="B177" s="29" t="s">
        <v>156</v>
      </c>
      <c r="C177" s="111">
        <v>384745.1</v>
      </c>
      <c r="D177" s="108">
        <v>17500</v>
      </c>
      <c r="E177" s="111">
        <f t="shared" si="11"/>
        <v>402245.1</v>
      </c>
      <c r="F177" s="103">
        <f t="shared" si="9"/>
        <v>104.54846598436211</v>
      </c>
    </row>
    <row r="178" spans="1:6" x14ac:dyDescent="0.3">
      <c r="A178" s="72"/>
      <c r="B178" s="29" t="s">
        <v>157</v>
      </c>
      <c r="C178" s="111">
        <v>1177913.8999999999</v>
      </c>
      <c r="D178" s="108">
        <v>60935.3</v>
      </c>
      <c r="E178" s="111">
        <f t="shared" si="11"/>
        <v>1238849.2</v>
      </c>
      <c r="F178" s="103">
        <f t="shared" si="9"/>
        <v>105.17315399707907</v>
      </c>
    </row>
    <row r="179" spans="1:6" hidden="1" x14ac:dyDescent="0.3">
      <c r="A179" s="72"/>
      <c r="B179" s="29" t="s">
        <v>158</v>
      </c>
      <c r="C179" s="111">
        <v>500263.3</v>
      </c>
      <c r="D179" s="108"/>
      <c r="E179" s="111">
        <f t="shared" si="11"/>
        <v>500263.3</v>
      </c>
      <c r="F179" s="103">
        <f t="shared" si="9"/>
        <v>100</v>
      </c>
    </row>
    <row r="180" spans="1:6" ht="18" hidden="1" customHeight="1" x14ac:dyDescent="0.3">
      <c r="A180" s="72"/>
      <c r="B180" s="29" t="s">
        <v>159</v>
      </c>
      <c r="C180" s="111">
        <v>198483</v>
      </c>
      <c r="D180" s="108"/>
      <c r="E180" s="111">
        <f t="shared" si="11"/>
        <v>198483</v>
      </c>
      <c r="F180" s="103">
        <f t="shared" si="9"/>
        <v>100</v>
      </c>
    </row>
    <row r="181" spans="1:6" x14ac:dyDescent="0.3">
      <c r="A181" s="72" t="s">
        <v>231</v>
      </c>
      <c r="B181" s="30" t="s">
        <v>214</v>
      </c>
      <c r="C181" s="110">
        <v>25698.799999999999</v>
      </c>
      <c r="D181" s="108">
        <v>27294.7</v>
      </c>
      <c r="E181" s="111">
        <f t="shared" si="11"/>
        <v>52993.5</v>
      </c>
      <c r="F181" s="103">
        <f t="shared" si="9"/>
        <v>206.21001758836988</v>
      </c>
    </row>
    <row r="182" spans="1:6" hidden="1" x14ac:dyDescent="0.3">
      <c r="A182" s="72"/>
      <c r="B182" s="29" t="s">
        <v>160</v>
      </c>
      <c r="C182" s="111">
        <v>10100.6</v>
      </c>
      <c r="D182" s="108"/>
      <c r="E182" s="111">
        <f t="shared" si="11"/>
        <v>10100.6</v>
      </c>
      <c r="F182" s="103">
        <f t="shared" si="9"/>
        <v>100</v>
      </c>
    </row>
    <row r="183" spans="1:6" x14ac:dyDescent="0.3">
      <c r="A183" s="72"/>
      <c r="B183" s="29" t="s">
        <v>161</v>
      </c>
      <c r="C183" s="111">
        <v>15598.2</v>
      </c>
      <c r="D183" s="108">
        <v>27294.7</v>
      </c>
      <c r="E183" s="111">
        <f t="shared" si="11"/>
        <v>42892.9</v>
      </c>
      <c r="F183" s="103">
        <f t="shared" si="9"/>
        <v>274.98621635829778</v>
      </c>
    </row>
    <row r="184" spans="1:6" ht="19.5" x14ac:dyDescent="0.35">
      <c r="A184" s="72" t="s">
        <v>234</v>
      </c>
      <c r="B184" s="30" t="s">
        <v>206</v>
      </c>
      <c r="C184" s="110">
        <v>24797038</v>
      </c>
      <c r="D184" s="107">
        <v>100481.5</v>
      </c>
      <c r="E184" s="111">
        <f t="shared" si="11"/>
        <v>24897519.5</v>
      </c>
      <c r="F184" s="104">
        <f t="shared" si="9"/>
        <v>100.40521573584715</v>
      </c>
    </row>
    <row r="185" spans="1:6" hidden="1" x14ac:dyDescent="0.3">
      <c r="A185" s="72"/>
      <c r="B185" s="29" t="s">
        <v>162</v>
      </c>
      <c r="C185" s="111">
        <v>7969823.7999999998</v>
      </c>
      <c r="D185" s="108"/>
      <c r="E185" s="111">
        <f t="shared" si="11"/>
        <v>7969823.7999999998</v>
      </c>
      <c r="F185" s="103">
        <f t="shared" si="9"/>
        <v>100</v>
      </c>
    </row>
    <row r="186" spans="1:6" x14ac:dyDescent="0.3">
      <c r="A186" s="72"/>
      <c r="B186" s="29" t="s">
        <v>163</v>
      </c>
      <c r="C186" s="111">
        <v>13612738.199999999</v>
      </c>
      <c r="D186" s="108">
        <v>44965.4</v>
      </c>
      <c r="E186" s="111">
        <f t="shared" si="11"/>
        <v>13657703.6</v>
      </c>
      <c r="F186" s="103">
        <f t="shared" si="9"/>
        <v>100.33031855413191</v>
      </c>
    </row>
    <row r="187" spans="1:6" x14ac:dyDescent="0.3">
      <c r="A187" s="72"/>
      <c r="B187" s="29" t="s">
        <v>164</v>
      </c>
      <c r="C187" s="111">
        <v>162280.1</v>
      </c>
      <c r="D187" s="108">
        <v>899.9</v>
      </c>
      <c r="E187" s="111">
        <f t="shared" si="11"/>
        <v>163180</v>
      </c>
      <c r="F187" s="103">
        <f t="shared" si="9"/>
        <v>100.5545350292488</v>
      </c>
    </row>
    <row r="188" spans="1:6" x14ac:dyDescent="0.3">
      <c r="A188" s="72"/>
      <c r="B188" s="29" t="s">
        <v>165</v>
      </c>
      <c r="C188" s="111">
        <v>1734486.2</v>
      </c>
      <c r="D188" s="108">
        <v>9431.2999999999993</v>
      </c>
      <c r="E188" s="111">
        <f t="shared" si="11"/>
        <v>1743917.5</v>
      </c>
      <c r="F188" s="103">
        <f t="shared" si="9"/>
        <v>100.54375180384831</v>
      </c>
    </row>
    <row r="189" spans="1:6" x14ac:dyDescent="0.3">
      <c r="A189" s="72"/>
      <c r="B189" s="29" t="s">
        <v>166</v>
      </c>
      <c r="C189" s="111">
        <v>59526.3</v>
      </c>
      <c r="D189" s="108">
        <v>27.5</v>
      </c>
      <c r="E189" s="111">
        <f t="shared" si="11"/>
        <v>59553.8</v>
      </c>
      <c r="F189" s="103">
        <f t="shared" si="9"/>
        <v>100.04619806707287</v>
      </c>
    </row>
    <row r="190" spans="1:6" hidden="1" x14ac:dyDescent="0.3">
      <c r="A190" s="72"/>
      <c r="B190" s="29" t="s">
        <v>167</v>
      </c>
      <c r="C190" s="111">
        <v>449824.4</v>
      </c>
      <c r="D190" s="108"/>
      <c r="E190" s="111">
        <f t="shared" si="11"/>
        <v>449824.4</v>
      </c>
      <c r="F190" s="103">
        <f t="shared" si="9"/>
        <v>100</v>
      </c>
    </row>
    <row r="191" spans="1:6" x14ac:dyDescent="0.3">
      <c r="A191" s="72"/>
      <c r="B191" s="29" t="s">
        <v>168</v>
      </c>
      <c r="C191" s="111">
        <v>808359</v>
      </c>
      <c r="D191" s="108">
        <v>454157.4</v>
      </c>
      <c r="E191" s="111">
        <f t="shared" si="11"/>
        <v>1262516.3999999999</v>
      </c>
      <c r="F191" s="103">
        <f t="shared" si="9"/>
        <v>156.18263667504164</v>
      </c>
    </row>
    <row r="192" spans="1:6" s="4" customFormat="1" ht="19.5" x14ac:dyDescent="0.35">
      <c r="A192" s="72" t="s">
        <v>219</v>
      </c>
      <c r="B192" s="30" t="s">
        <v>245</v>
      </c>
      <c r="C192" s="110">
        <v>1099697</v>
      </c>
      <c r="D192" s="107">
        <v>4665</v>
      </c>
      <c r="E192" s="111">
        <f t="shared" si="11"/>
        <v>1104362</v>
      </c>
      <c r="F192" s="104">
        <f t="shared" si="9"/>
        <v>100.42420775904634</v>
      </c>
    </row>
    <row r="193" spans="1:6" x14ac:dyDescent="0.3">
      <c r="A193" s="72"/>
      <c r="B193" s="29" t="s">
        <v>169</v>
      </c>
      <c r="C193" s="111">
        <v>1011691.7</v>
      </c>
      <c r="D193" s="108">
        <v>1415.1</v>
      </c>
      <c r="E193" s="111">
        <f t="shared" si="11"/>
        <v>1013106.7999999999</v>
      </c>
      <c r="F193" s="103">
        <f t="shared" si="9"/>
        <v>100.13987462781398</v>
      </c>
    </row>
    <row r="194" spans="1:6" x14ac:dyDescent="0.3">
      <c r="A194" s="72"/>
      <c r="B194" s="29" t="s">
        <v>170</v>
      </c>
      <c r="C194" s="111">
        <v>88005.3</v>
      </c>
      <c r="D194" s="108">
        <v>3249.9</v>
      </c>
      <c r="E194" s="111">
        <f t="shared" si="11"/>
        <v>91255.2</v>
      </c>
      <c r="F194" s="103">
        <f t="shared" si="9"/>
        <v>103.69284577178874</v>
      </c>
    </row>
    <row r="195" spans="1:6" ht="19.5" x14ac:dyDescent="0.35">
      <c r="A195" s="72" t="s">
        <v>220</v>
      </c>
      <c r="B195" s="30" t="s">
        <v>207</v>
      </c>
      <c r="C195" s="110">
        <v>6117111.4000000004</v>
      </c>
      <c r="D195" s="107">
        <v>1692503.1</v>
      </c>
      <c r="E195" s="110">
        <f t="shared" si="11"/>
        <v>7809614.5</v>
      </c>
      <c r="F195" s="104">
        <f t="shared" si="9"/>
        <v>127.66833868678604</v>
      </c>
    </row>
    <row r="196" spans="1:6" x14ac:dyDescent="0.3">
      <c r="A196" s="72"/>
      <c r="B196" s="29" t="s">
        <v>171</v>
      </c>
      <c r="C196" s="111">
        <v>1069506.8</v>
      </c>
      <c r="D196" s="108">
        <v>4254.6000000000004</v>
      </c>
      <c r="E196" s="111">
        <f t="shared" si="11"/>
        <v>1073761.4000000001</v>
      </c>
      <c r="F196" s="103">
        <f t="shared" si="9"/>
        <v>100.39780953239381</v>
      </c>
    </row>
    <row r="197" spans="1:6" x14ac:dyDescent="0.3">
      <c r="A197" s="72"/>
      <c r="B197" s="29" t="s">
        <v>172</v>
      </c>
      <c r="C197" s="111">
        <v>1319932.2</v>
      </c>
      <c r="D197" s="108">
        <v>101477.9</v>
      </c>
      <c r="E197" s="111">
        <f t="shared" si="11"/>
        <v>1421410.0999999999</v>
      </c>
      <c r="F197" s="103">
        <f t="shared" si="9"/>
        <v>107.68811458649164</v>
      </c>
    </row>
    <row r="198" spans="1:6" x14ac:dyDescent="0.3">
      <c r="A198" s="72"/>
      <c r="B198" s="29" t="s">
        <v>173</v>
      </c>
      <c r="C198" s="111">
        <v>45750.6</v>
      </c>
      <c r="D198" s="108">
        <v>144.4</v>
      </c>
      <c r="E198" s="111">
        <f t="shared" si="11"/>
        <v>45895</v>
      </c>
      <c r="F198" s="103">
        <f t="shared" si="9"/>
        <v>100.31562427596579</v>
      </c>
    </row>
    <row r="199" spans="1:6" x14ac:dyDescent="0.3">
      <c r="A199" s="72"/>
      <c r="B199" s="29" t="s">
        <v>174</v>
      </c>
      <c r="C199" s="111">
        <v>152590.20000000001</v>
      </c>
      <c r="D199" s="108">
        <v>-56.7</v>
      </c>
      <c r="E199" s="111">
        <f t="shared" si="11"/>
        <v>152533.5</v>
      </c>
      <c r="F199" s="103">
        <f t="shared" si="9"/>
        <v>99.962841650381208</v>
      </c>
    </row>
    <row r="200" spans="1:6" x14ac:dyDescent="0.3">
      <c r="A200" s="72"/>
      <c r="B200" s="29" t="s">
        <v>175</v>
      </c>
      <c r="C200" s="111">
        <v>190406.39999999999</v>
      </c>
      <c r="D200" s="108">
        <v>1388.3</v>
      </c>
      <c r="E200" s="111">
        <f t="shared" si="11"/>
        <v>191794.69999999998</v>
      </c>
      <c r="F200" s="103">
        <f t="shared" si="9"/>
        <v>100.72912465127222</v>
      </c>
    </row>
    <row r="201" spans="1:6" ht="32.25" hidden="1" x14ac:dyDescent="0.3">
      <c r="A201" s="72"/>
      <c r="B201" s="29" t="s">
        <v>176</v>
      </c>
      <c r="C201" s="111">
        <v>79595.5</v>
      </c>
      <c r="D201" s="108"/>
      <c r="E201" s="111">
        <f t="shared" si="11"/>
        <v>79595.5</v>
      </c>
      <c r="F201" s="103">
        <f t="shared" si="9"/>
        <v>100</v>
      </c>
    </row>
    <row r="202" spans="1:6" x14ac:dyDescent="0.3">
      <c r="A202" s="72"/>
      <c r="B202" s="29" t="s">
        <v>177</v>
      </c>
      <c r="C202" s="111">
        <v>3259329.7</v>
      </c>
      <c r="D202" s="108">
        <v>1585294.6</v>
      </c>
      <c r="E202" s="111">
        <f t="shared" si="11"/>
        <v>4844624.3000000007</v>
      </c>
      <c r="F202" s="103">
        <f t="shared" si="9"/>
        <v>148.63866947857409</v>
      </c>
    </row>
    <row r="203" spans="1:6" ht="19.5" x14ac:dyDescent="0.35">
      <c r="A203" s="72" t="s">
        <v>235</v>
      </c>
      <c r="B203" s="30" t="s">
        <v>208</v>
      </c>
      <c r="C203" s="110">
        <v>23118571.399999999</v>
      </c>
      <c r="D203" s="107">
        <v>17521.099999999999</v>
      </c>
      <c r="E203" s="110">
        <f t="shared" si="11"/>
        <v>23136092.5</v>
      </c>
      <c r="F203" s="104">
        <f t="shared" si="9"/>
        <v>100.07578798748784</v>
      </c>
    </row>
    <row r="204" spans="1:6" hidden="1" x14ac:dyDescent="0.3">
      <c r="A204" s="72"/>
      <c r="B204" s="29" t="s">
        <v>178</v>
      </c>
      <c r="C204" s="111">
        <v>116592.9</v>
      </c>
      <c r="D204" s="108"/>
      <c r="E204" s="111">
        <f t="shared" si="11"/>
        <v>116592.9</v>
      </c>
      <c r="F204" s="103">
        <f t="shared" si="9"/>
        <v>100</v>
      </c>
    </row>
    <row r="205" spans="1:6" x14ac:dyDescent="0.3">
      <c r="A205" s="72"/>
      <c r="B205" s="29" t="s">
        <v>179</v>
      </c>
      <c r="C205" s="111">
        <v>1838477.5</v>
      </c>
      <c r="D205" s="108">
        <v>11461.8</v>
      </c>
      <c r="E205" s="111">
        <f t="shared" si="11"/>
        <v>1849939.3</v>
      </c>
      <c r="F205" s="103">
        <f t="shared" si="9"/>
        <v>100.62343977557518</v>
      </c>
    </row>
    <row r="206" spans="1:6" hidden="1" x14ac:dyDescent="0.3">
      <c r="A206" s="72"/>
      <c r="B206" s="29" t="s">
        <v>180</v>
      </c>
      <c r="C206" s="111">
        <v>19269871.699999999</v>
      </c>
      <c r="D206" s="108"/>
      <c r="E206" s="111">
        <f t="shared" si="11"/>
        <v>19269871.699999999</v>
      </c>
      <c r="F206" s="103">
        <f t="shared" si="9"/>
        <v>100</v>
      </c>
    </row>
    <row r="207" spans="1:6" x14ac:dyDescent="0.3">
      <c r="A207" s="72"/>
      <c r="B207" s="29" t="s">
        <v>181</v>
      </c>
      <c r="C207" s="111">
        <v>1482343.8</v>
      </c>
      <c r="D207" s="108">
        <v>1530</v>
      </c>
      <c r="E207" s="111">
        <f t="shared" si="11"/>
        <v>1483873.8</v>
      </c>
      <c r="F207" s="103">
        <f t="shared" si="9"/>
        <v>100.10321492220631</v>
      </c>
    </row>
    <row r="208" spans="1:6" x14ac:dyDescent="0.3">
      <c r="A208" s="72"/>
      <c r="B208" s="29" t="s">
        <v>182</v>
      </c>
      <c r="C208" s="111">
        <v>411285.5</v>
      </c>
      <c r="D208" s="108">
        <v>4529.3</v>
      </c>
      <c r="E208" s="111">
        <f t="shared" si="11"/>
        <v>415814.8</v>
      </c>
      <c r="F208" s="103">
        <f t="shared" si="9"/>
        <v>101.10125448137607</v>
      </c>
    </row>
    <row r="209" spans="1:6" ht="19.5" x14ac:dyDescent="0.35">
      <c r="A209" s="72" t="s">
        <v>236</v>
      </c>
      <c r="B209" s="30" t="s">
        <v>209</v>
      </c>
      <c r="C209" s="110">
        <v>827672</v>
      </c>
      <c r="D209" s="107">
        <v>21174.7</v>
      </c>
      <c r="E209" s="110">
        <f t="shared" si="11"/>
        <v>848846.7</v>
      </c>
      <c r="F209" s="104">
        <f t="shared" si="9"/>
        <v>102.5583443683005</v>
      </c>
    </row>
    <row r="210" spans="1:6" x14ac:dyDescent="0.3">
      <c r="A210" s="72"/>
      <c r="B210" s="29" t="s">
        <v>183</v>
      </c>
      <c r="C210" s="111">
        <v>175025.7</v>
      </c>
      <c r="D210" s="108">
        <v>9886.4</v>
      </c>
      <c r="E210" s="111">
        <f t="shared" si="11"/>
        <v>184912.1</v>
      </c>
      <c r="F210" s="103">
        <f t="shared" ref="F210:F222" si="12">E210/C210*100</f>
        <v>105.64854189984672</v>
      </c>
    </row>
    <row r="211" spans="1:6" x14ac:dyDescent="0.3">
      <c r="A211" s="72"/>
      <c r="B211" s="29" t="s">
        <v>184</v>
      </c>
      <c r="C211" s="111">
        <v>443406.9</v>
      </c>
      <c r="D211" s="108">
        <v>28318.6</v>
      </c>
      <c r="E211" s="111">
        <f t="shared" si="11"/>
        <v>471725.5</v>
      </c>
      <c r="F211" s="103">
        <f t="shared" si="12"/>
        <v>106.38659434483316</v>
      </c>
    </row>
    <row r="212" spans="1:6" x14ac:dyDescent="0.3">
      <c r="A212" s="72"/>
      <c r="B212" s="29" t="s">
        <v>185</v>
      </c>
      <c r="C212" s="111">
        <v>179104.1</v>
      </c>
      <c r="D212" s="108">
        <v>-17586.400000000001</v>
      </c>
      <c r="E212" s="111">
        <f t="shared" si="11"/>
        <v>161517.70000000001</v>
      </c>
      <c r="F212" s="103">
        <f t="shared" si="12"/>
        <v>90.180905964743403</v>
      </c>
    </row>
    <row r="213" spans="1:6" x14ac:dyDescent="0.3">
      <c r="A213" s="72"/>
      <c r="B213" s="29" t="s">
        <v>186</v>
      </c>
      <c r="C213" s="111">
        <v>30135.3</v>
      </c>
      <c r="D213" s="108">
        <v>556.1</v>
      </c>
      <c r="E213" s="111">
        <f t="shared" si="11"/>
        <v>30691.399999999998</v>
      </c>
      <c r="F213" s="103">
        <f t="shared" si="12"/>
        <v>101.84534416448483</v>
      </c>
    </row>
    <row r="214" spans="1:6" ht="19.5" x14ac:dyDescent="0.35">
      <c r="A214" s="72" t="s">
        <v>237</v>
      </c>
      <c r="B214" s="30" t="s">
        <v>210</v>
      </c>
      <c r="C214" s="110">
        <v>130835.1</v>
      </c>
      <c r="D214" s="107">
        <v>2002.7</v>
      </c>
      <c r="E214" s="110">
        <f t="shared" si="11"/>
        <v>132837.80000000002</v>
      </c>
      <c r="F214" s="104">
        <f t="shared" si="12"/>
        <v>101.53070544525131</v>
      </c>
    </row>
    <row r="215" spans="1:6" hidden="1" x14ac:dyDescent="0.3">
      <c r="A215" s="72"/>
      <c r="B215" s="29" t="s">
        <v>187</v>
      </c>
      <c r="C215" s="111">
        <v>43240</v>
      </c>
      <c r="D215" s="108"/>
      <c r="E215" s="111">
        <f t="shared" si="11"/>
        <v>43240</v>
      </c>
      <c r="F215" s="103">
        <f t="shared" si="12"/>
        <v>100</v>
      </c>
    </row>
    <row r="216" spans="1:6" x14ac:dyDescent="0.3">
      <c r="A216" s="72"/>
      <c r="B216" s="29" t="s">
        <v>188</v>
      </c>
      <c r="C216" s="111">
        <v>78163.199999999997</v>
      </c>
      <c r="D216" s="108">
        <v>1800</v>
      </c>
      <c r="E216" s="111">
        <f t="shared" si="11"/>
        <v>79963.199999999997</v>
      </c>
      <c r="F216" s="103">
        <f t="shared" si="12"/>
        <v>102.30287398673545</v>
      </c>
    </row>
    <row r="217" spans="1:6" x14ac:dyDescent="0.3">
      <c r="A217" s="72"/>
      <c r="B217" s="29" t="s">
        <v>189</v>
      </c>
      <c r="C217" s="111">
        <v>9431.9</v>
      </c>
      <c r="D217" s="108">
        <v>202.7</v>
      </c>
      <c r="E217" s="111">
        <f t="shared" si="11"/>
        <v>9634.6</v>
      </c>
      <c r="F217" s="103">
        <f t="shared" si="12"/>
        <v>102.14908979102833</v>
      </c>
    </row>
    <row r="218" spans="1:6" ht="23.25" customHeight="1" x14ac:dyDescent="0.35">
      <c r="A218" s="72" t="s">
        <v>238</v>
      </c>
      <c r="B218" s="30" t="s">
        <v>211</v>
      </c>
      <c r="C218" s="110">
        <v>588200</v>
      </c>
      <c r="D218" s="107">
        <v>1328000</v>
      </c>
      <c r="E218" s="110">
        <f t="shared" si="11"/>
        <v>1916200</v>
      </c>
      <c r="F218" s="104">
        <f t="shared" si="12"/>
        <v>325.77354641278475</v>
      </c>
    </row>
    <row r="219" spans="1:6" ht="33" x14ac:dyDescent="0.35">
      <c r="A219" s="72" t="s">
        <v>246</v>
      </c>
      <c r="B219" s="30" t="s">
        <v>212</v>
      </c>
      <c r="C219" s="110">
        <v>3684302</v>
      </c>
      <c r="D219" s="107">
        <v>150000</v>
      </c>
      <c r="E219" s="110">
        <f t="shared" si="11"/>
        <v>3834302</v>
      </c>
      <c r="F219" s="104">
        <f t="shared" si="12"/>
        <v>104.07132748618326</v>
      </c>
    </row>
    <row r="220" spans="1:6" ht="32.25" hidden="1" x14ac:dyDescent="0.3">
      <c r="A220" s="72"/>
      <c r="B220" s="29" t="s">
        <v>190</v>
      </c>
      <c r="C220" s="112">
        <v>3203154</v>
      </c>
      <c r="D220" s="108"/>
      <c r="E220" s="111">
        <f t="shared" si="11"/>
        <v>3203154</v>
      </c>
      <c r="F220" s="103">
        <f t="shared" si="12"/>
        <v>100</v>
      </c>
    </row>
    <row r="221" spans="1:6" x14ac:dyDescent="0.3">
      <c r="A221" s="72"/>
      <c r="B221" s="29" t="s">
        <v>191</v>
      </c>
      <c r="C221" s="112">
        <v>227900</v>
      </c>
      <c r="D221" s="108">
        <v>150000</v>
      </c>
      <c r="E221" s="111">
        <f t="shared" si="11"/>
        <v>377900</v>
      </c>
      <c r="F221" s="103">
        <f t="shared" si="12"/>
        <v>165.81834137779728</v>
      </c>
    </row>
    <row r="222" spans="1:6" hidden="1" x14ac:dyDescent="0.3">
      <c r="A222" s="72"/>
      <c r="B222" s="29" t="s">
        <v>192</v>
      </c>
      <c r="C222" s="112">
        <v>253248</v>
      </c>
      <c r="D222" s="108"/>
      <c r="E222" s="111">
        <f t="shared" si="11"/>
        <v>253248</v>
      </c>
      <c r="F222" s="103">
        <f t="shared" si="12"/>
        <v>100</v>
      </c>
    </row>
  </sheetData>
  <autoFilter ref="A4:J222">
    <filterColumn colId="3">
      <customFilters>
        <customFilter operator="notEqual" val=" "/>
      </customFilters>
    </filterColumn>
  </autoFilter>
  <mergeCells count="3">
    <mergeCell ref="B1:C1"/>
    <mergeCell ref="A2:F2"/>
    <mergeCell ref="D1:F1"/>
  </mergeCells>
  <hyperlinks>
    <hyperlink ref="B110" r:id="rId1" display="consultantplus://offline/ref=F496DED81B41F57C9C9C6BFCF706217B3FDBF167B74ACB48754EB219BEF9CF7C3815FB69D7A2E5FD9C26585C24O4o6H"/>
  </hyperlinks>
  <pageMargins left="0.51181102362204722" right="0.51181102362204722" top="0.74803149606299213" bottom="0.55118110236220474" header="0.31496062992125984" footer="0.31496062992125984"/>
  <pageSetup paperSize="9" scale="58" fitToHeight="0" orientation="portrait" r:id="rId2"/>
  <headerFooter differentFirst="1" scaleWithDoc="0" alignWithMargins="0">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F251"/>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Лист1</vt:lpstr>
      <vt:lpstr>Лист1 (2)</vt:lpstr>
      <vt:lpstr>Лист2</vt:lpstr>
      <vt:lpstr>'Лист1 (2)'!OLE_LINK1</vt:lpstr>
      <vt:lpstr>Лист1!Заголовки_для_печати</vt:lpstr>
      <vt:lpstr>'Лист1 (2)'!Заголовки_для_печати</vt:lpstr>
      <vt:lpstr>Лист1!Область_печати</vt:lpstr>
      <vt:lpstr>'Лист1 (2)'!Область_печати</vt:lpstr>
    </vt:vector>
  </TitlesOfParts>
  <Company>MinFin UR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yushkova</dc:creator>
  <cp:lastModifiedBy>Губайдуллина Гульназ Марсилевна</cp:lastModifiedBy>
  <cp:lastPrinted>2021-02-09T06:47:16Z</cp:lastPrinted>
  <dcterms:created xsi:type="dcterms:W3CDTF">2008-09-22T12:52:04Z</dcterms:created>
  <dcterms:modified xsi:type="dcterms:W3CDTF">2021-02-10T07:07:16Z</dcterms:modified>
</cp:coreProperties>
</file>